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645" activeTab="4"/>
  </bookViews>
  <sheets>
    <sheet name="КЭТ1" sheetId="1" r:id="rId1"/>
    <sheet name="СТАРТ Ж" sheetId="2" r:id="rId2"/>
    <sheet name="Предв" sheetId="3" r:id="rId3"/>
    <sheet name="СТАРТ М" sheetId="4" r:id="rId4"/>
    <sheet name="Предв (2)" sheetId="5" r:id="rId5"/>
  </sheets>
  <definedNames>
    <definedName name="_xlnm.Print_Area" localSheetId="4">'Предв (2)'!$A$1:$P$108</definedName>
  </definedNames>
  <calcPr fullCalcOnLoad="1"/>
</workbook>
</file>

<file path=xl/sharedStrings.xml><?xml version="1.0" encoding="utf-8"?>
<sst xmlns="http://schemas.openxmlformats.org/spreadsheetml/2006/main" count="403" uniqueCount="152">
  <si>
    <t>А</t>
  </si>
  <si>
    <t>101А</t>
  </si>
  <si>
    <t>В</t>
  </si>
  <si>
    <t>101В</t>
  </si>
  <si>
    <t>С</t>
  </si>
  <si>
    <t>101С</t>
  </si>
  <si>
    <t>102А</t>
  </si>
  <si>
    <t>102В</t>
  </si>
  <si>
    <t>102С</t>
  </si>
  <si>
    <t>103А</t>
  </si>
  <si>
    <t>103В</t>
  </si>
  <si>
    <t>103С</t>
  </si>
  <si>
    <t>104А</t>
  </si>
  <si>
    <t>104В</t>
  </si>
  <si>
    <t>104С</t>
  </si>
  <si>
    <t>105В</t>
  </si>
  <si>
    <t>105С</t>
  </si>
  <si>
    <t>107В</t>
  </si>
  <si>
    <t>107С</t>
  </si>
  <si>
    <t>201А</t>
  </si>
  <si>
    <t>201В</t>
  </si>
  <si>
    <t>201С</t>
  </si>
  <si>
    <t>202А</t>
  </si>
  <si>
    <t>202В</t>
  </si>
  <si>
    <t>202С</t>
  </si>
  <si>
    <t>203А</t>
  </si>
  <si>
    <t>203В</t>
  </si>
  <si>
    <t>203С</t>
  </si>
  <si>
    <t>204В</t>
  </si>
  <si>
    <t>204С</t>
  </si>
  <si>
    <t>205В</t>
  </si>
  <si>
    <t>205С</t>
  </si>
  <si>
    <t>301А</t>
  </si>
  <si>
    <t>301В</t>
  </si>
  <si>
    <t>301С</t>
  </si>
  <si>
    <t>302А</t>
  </si>
  <si>
    <t>302В</t>
  </si>
  <si>
    <t>302С</t>
  </si>
  <si>
    <t>303А</t>
  </si>
  <si>
    <t>303В</t>
  </si>
  <si>
    <t>303С</t>
  </si>
  <si>
    <t>304А</t>
  </si>
  <si>
    <t>304В</t>
  </si>
  <si>
    <t>304С</t>
  </si>
  <si>
    <t>305В</t>
  </si>
  <si>
    <t>305С</t>
  </si>
  <si>
    <t>401А</t>
  </si>
  <si>
    <t>401В</t>
  </si>
  <si>
    <t>401С</t>
  </si>
  <si>
    <t>402А</t>
  </si>
  <si>
    <t>402В</t>
  </si>
  <si>
    <t>402С</t>
  </si>
  <si>
    <t>403В</t>
  </si>
  <si>
    <t>403С</t>
  </si>
  <si>
    <t>404В</t>
  </si>
  <si>
    <t>404С</t>
  </si>
  <si>
    <t>405В</t>
  </si>
  <si>
    <t>405С</t>
  </si>
  <si>
    <t>5111А</t>
  </si>
  <si>
    <t>5111В</t>
  </si>
  <si>
    <t>5111С</t>
  </si>
  <si>
    <t>Д</t>
  </si>
  <si>
    <t>5121Д</t>
  </si>
  <si>
    <t>5122Д</t>
  </si>
  <si>
    <t>5124Д</t>
  </si>
  <si>
    <t>5126Д</t>
  </si>
  <si>
    <t>5132Д</t>
  </si>
  <si>
    <t>5134Д</t>
  </si>
  <si>
    <t>5136Д</t>
  </si>
  <si>
    <t>5138Д</t>
  </si>
  <si>
    <t>5152В</t>
  </si>
  <si>
    <t>5152С</t>
  </si>
  <si>
    <t>5154В</t>
  </si>
  <si>
    <t>5154С</t>
  </si>
  <si>
    <t>5211А</t>
  </si>
  <si>
    <t>5211В</t>
  </si>
  <si>
    <t>5211С</t>
  </si>
  <si>
    <t>5212А</t>
  </si>
  <si>
    <t>5221Д</t>
  </si>
  <si>
    <t>5222Д</t>
  </si>
  <si>
    <t>5223Д</t>
  </si>
  <si>
    <t>5225Д</t>
  </si>
  <si>
    <t>5227Д</t>
  </si>
  <si>
    <t>5231Д</t>
  </si>
  <si>
    <t>5233Д</t>
  </si>
  <si>
    <t>5235Д</t>
  </si>
  <si>
    <t>5251В</t>
  </si>
  <si>
    <t>5251С</t>
  </si>
  <si>
    <t>5311А</t>
  </si>
  <si>
    <t>5311В</t>
  </si>
  <si>
    <t>5311С</t>
  </si>
  <si>
    <t>5312А</t>
  </si>
  <si>
    <t>5321Д</t>
  </si>
  <si>
    <t>5323Д</t>
  </si>
  <si>
    <t>5325Д</t>
  </si>
  <si>
    <t>5331Д</t>
  </si>
  <si>
    <t>5333Д</t>
  </si>
  <si>
    <t>5335Д</t>
  </si>
  <si>
    <t>5337Д</t>
  </si>
  <si>
    <t>5351В</t>
  </si>
  <si>
    <t>5351С</t>
  </si>
  <si>
    <t>5353В</t>
  </si>
  <si>
    <t>5353С</t>
  </si>
  <si>
    <t>Место</t>
  </si>
  <si>
    <t>К.Т.</t>
  </si>
  <si>
    <t>Ф.И.</t>
  </si>
  <si>
    <t>судьи</t>
  </si>
  <si>
    <t>Тренер</t>
  </si>
  <si>
    <t>прыжок</t>
  </si>
  <si>
    <t>оч.</t>
  </si>
  <si>
    <t>СУММА</t>
  </si>
  <si>
    <t>Стартовый протокол</t>
  </si>
  <si>
    <t>Трамплин 1 метр ЖЕНЩИНЫ</t>
  </si>
  <si>
    <t>Трамплин 1 метр МУЖЧИНЫ</t>
  </si>
  <si>
    <t>Чемпионат Пензенской области 20 - 22 января 2011 года</t>
  </si>
  <si>
    <t>Белова Валерия, 2000, Пенза, ПОСДЮСШОР</t>
  </si>
  <si>
    <t>Белов В.Г.</t>
  </si>
  <si>
    <t>Воеводина Ирина, 1997, МС, Пенза, ПОСДЮСШОР</t>
  </si>
  <si>
    <t>Лукаш Т.Г., Кулемин О.В.</t>
  </si>
  <si>
    <t>Кулемин О.В., Лукаш Т.Г.</t>
  </si>
  <si>
    <t>Гюлев Магомед, 1997, КМС, Пенза, ПОСДЮСШОР</t>
  </si>
  <si>
    <t>Морозов Сергей, 1995, МС, Пенза, ПОСДЮСШОР</t>
  </si>
  <si>
    <t>Кулемин О.В.</t>
  </si>
  <si>
    <t>Дятлов Глеб, 1996, КМС, Ленза, ПОСДЮСШОР</t>
  </si>
  <si>
    <t>Жданов Сергей, 1993, МС, Саратов, ШВСМ</t>
  </si>
  <si>
    <t>Столбов А.Н., Абросимова Л.В.</t>
  </si>
  <si>
    <t>Лазарев Алексей, 1995, КМС, Саратов, СДЮСШОР11</t>
  </si>
  <si>
    <t>Столбов А.Н.</t>
  </si>
  <si>
    <t>Просвирнин Дмитрий, 1993, МС, Пенза, ПОСДЮСШОР</t>
  </si>
  <si>
    <t>Макаренко А.А.</t>
  </si>
  <si>
    <t>Русин Илья, 1997, КМС, Пенза, ПОСДЮСШОР</t>
  </si>
  <si>
    <t>Суханкин Виталий, 1996, КМС, Пенза, ПОСДБСШОР</t>
  </si>
  <si>
    <t>Канярова Карина, 1998, КМС, Пенза, ПОСДЮСШОР</t>
  </si>
  <si>
    <t>Гребнева Малини, 2000, 2, Пенза, ПОСДЮСШОР</t>
  </si>
  <si>
    <t>Ильиных Кристина, 1994, Екатеринбург</t>
  </si>
  <si>
    <t>Валова Н.Л.</t>
  </si>
  <si>
    <t>Колбякова Мария, 1998, КМС, Пенза, ПОСДЮСШОР</t>
  </si>
  <si>
    <t>Хасянова Дания, 1997, МС, Пенза, ПОСДЮСШОР</t>
  </si>
  <si>
    <t>Коряк Т.А.</t>
  </si>
  <si>
    <t>Долотина Светлана, 1993, МС, Пенза, ПОСДЮСШОР</t>
  </si>
  <si>
    <t>Харитонова Ксения, 1994, КМС, Пенза, ПОСДЮСШОР</t>
  </si>
  <si>
    <t>Дерин Дмитрий, 1998, 1, Пенза, ПОСДЮСШОР</t>
  </si>
  <si>
    <t>Кулемина Ольга, 1996, МС, Пенза, ПОСДЮСШОР,  ШВСМ</t>
  </si>
  <si>
    <t>Тонникова Ирина, 1996, МС, Пенза, ПОСДЮСШОР, ШВСМ</t>
  </si>
  <si>
    <t>Клокова Дарья, 1998, Пенза, ПОСДЮСШОР</t>
  </si>
  <si>
    <t>Бажина И.</t>
  </si>
  <si>
    <t xml:space="preserve">Просвирин Владислав, 1998, 1, Пенза, ПОСДЮСШОР </t>
  </si>
  <si>
    <t>Бажина И.В.</t>
  </si>
  <si>
    <t>Корякин Игорь, 1990, МС, Пенза, ШВСМ</t>
  </si>
  <si>
    <t>Бажина И.В., Бажин В.Н.</t>
  </si>
  <si>
    <t>Коровин Георгий, 2000, 2, Пенза, ПОСДЮСШОР</t>
  </si>
  <si>
    <t>в/к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</si>
</sst>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11"/>
      <color indexed="10"/>
      <name val="Arial Cyr"/>
      <family val="2"/>
    </font>
    <font>
      <b/>
      <sz val="9"/>
      <color indexed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Times New Roman"/>
      <family val="1"/>
    </font>
    <font>
      <b/>
      <sz val="12"/>
      <color indexed="12"/>
      <name val="Arial Cyr"/>
      <family val="0"/>
    </font>
    <font>
      <b/>
      <sz val="12"/>
      <color indexed="10"/>
      <name val="Times New Roman"/>
      <family val="1"/>
    </font>
    <font>
      <sz val="12"/>
      <color indexed="9"/>
      <name val="Arial Cyr"/>
      <family val="2"/>
    </font>
    <font>
      <sz val="12"/>
      <color indexed="23"/>
      <name val="Arial Cyr"/>
      <family val="0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9"/>
      <name val="Arial Cyr"/>
      <family val="2"/>
    </font>
    <font>
      <sz val="11"/>
      <color indexed="9"/>
      <name val="Arial Cyr"/>
      <family val="2"/>
    </font>
    <font>
      <sz val="11"/>
      <color indexed="10"/>
      <name val="Times New Roman"/>
      <family val="1"/>
    </font>
    <font>
      <b/>
      <sz val="11"/>
      <color indexed="12"/>
      <name val="Arial Cyr"/>
      <family val="0"/>
    </font>
    <font>
      <b/>
      <sz val="11"/>
      <color indexed="10"/>
      <name val="Times New Roman"/>
      <family val="1"/>
    </font>
    <font>
      <sz val="11"/>
      <color indexed="2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21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3" fillId="0" borderId="0" xfId="33" applyFont="1" applyAlignment="1">
      <alignment horizontal="left" wrapText="1"/>
      <protection/>
    </xf>
    <xf numFmtId="0" fontId="24" fillId="0" borderId="0" xfId="33" applyFont="1">
      <alignment/>
      <protection/>
    </xf>
    <xf numFmtId="0" fontId="25" fillId="0" borderId="0" xfId="33" applyFont="1">
      <alignment/>
      <protection/>
    </xf>
    <xf numFmtId="0" fontId="26" fillId="0" borderId="0" xfId="33" applyFont="1">
      <alignment/>
      <protection/>
    </xf>
    <xf numFmtId="0" fontId="24" fillId="0" borderId="0" xfId="55" applyFont="1">
      <alignment/>
      <protection/>
    </xf>
    <xf numFmtId="0" fontId="26" fillId="0" borderId="0" xfId="55" applyFont="1">
      <alignment/>
      <protection/>
    </xf>
    <xf numFmtId="2" fontId="24" fillId="0" borderId="0" xfId="34" applyNumberFormat="1" applyFont="1" applyAlignment="1">
      <alignment horizontal="center"/>
      <protection/>
    </xf>
    <xf numFmtId="188" fontId="26" fillId="0" borderId="0" xfId="0" applyNumberFormat="1" applyFont="1" applyAlignment="1">
      <alignment horizontal="center" vertical="center"/>
    </xf>
    <xf numFmtId="0" fontId="28" fillId="0" borderId="0" xfId="55" applyFont="1">
      <alignment/>
      <protection/>
    </xf>
    <xf numFmtId="0" fontId="29" fillId="0" borderId="0" xfId="33" applyFo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>
      <alignment/>
      <protection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88" fontId="32" fillId="0" borderId="0" xfId="34" applyNumberFormat="1" applyFont="1" applyBorder="1" applyAlignment="1">
      <alignment horizontal="center"/>
      <protection/>
    </xf>
    <xf numFmtId="188" fontId="31" fillId="0" borderId="0" xfId="0" applyNumberFormat="1" applyFont="1" applyAlignment="1">
      <alignment horizontal="center"/>
    </xf>
    <xf numFmtId="0" fontId="26" fillId="0" borderId="0" xfId="33" applyFont="1" applyAlignment="1">
      <alignment horizontal="left" wrapText="1"/>
      <protection/>
    </xf>
    <xf numFmtId="0" fontId="26" fillId="0" borderId="0" xfId="33" applyFont="1" applyAlignment="1">
      <alignment horizontal="center"/>
      <protection/>
    </xf>
    <xf numFmtId="188" fontId="21" fillId="0" borderId="0" xfId="33" applyNumberFormat="1" applyFont="1">
      <alignment/>
      <protection/>
    </xf>
    <xf numFmtId="0" fontId="33" fillId="0" borderId="0" xfId="33" applyFont="1">
      <alignment/>
      <protection/>
    </xf>
    <xf numFmtId="0" fontId="33" fillId="0" borderId="0" xfId="55" applyFont="1">
      <alignment/>
      <protection/>
    </xf>
    <xf numFmtId="0" fontId="34" fillId="0" borderId="0" xfId="55" applyFont="1">
      <alignment/>
      <protection/>
    </xf>
    <xf numFmtId="188" fontId="33" fillId="0" borderId="0" xfId="55" applyNumberFormat="1" applyFont="1">
      <alignment/>
      <protection/>
    </xf>
    <xf numFmtId="0" fontId="35" fillId="0" borderId="0" xfId="55" applyFont="1">
      <alignment/>
      <protection/>
    </xf>
    <xf numFmtId="0" fontId="36" fillId="0" borderId="0" xfId="55" applyFont="1">
      <alignment/>
      <protection/>
    </xf>
    <xf numFmtId="0" fontId="35" fillId="0" borderId="0" xfId="33" applyFont="1">
      <alignment/>
      <protection/>
    </xf>
    <xf numFmtId="0" fontId="36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88" fontId="36" fillId="0" borderId="0" xfId="0" applyNumberFormat="1" applyFont="1" applyAlignment="1">
      <alignment/>
    </xf>
    <xf numFmtId="0" fontId="35" fillId="0" borderId="0" xfId="55" applyFont="1" applyAlignment="1">
      <alignment horizontal="center"/>
      <protection/>
    </xf>
    <xf numFmtId="0" fontId="34" fillId="0" borderId="0" xfId="33" applyFont="1">
      <alignment/>
      <protection/>
    </xf>
    <xf numFmtId="14" fontId="37" fillId="0" borderId="0" xfId="55" applyNumberFormat="1" applyFont="1" applyAlignment="1">
      <alignment horizontal="left"/>
      <protection/>
    </xf>
    <xf numFmtId="0" fontId="33" fillId="0" borderId="10" xfId="55" applyFont="1" applyBorder="1" applyAlignment="1">
      <alignment horizontal="center"/>
      <protection/>
    </xf>
    <xf numFmtId="0" fontId="33" fillId="0" borderId="11" xfId="0" applyFont="1" applyBorder="1" applyAlignment="1">
      <alignment horizontal="left"/>
    </xf>
    <xf numFmtId="0" fontId="34" fillId="0" borderId="10" xfId="55" applyFont="1" applyBorder="1" applyAlignment="1">
      <alignment horizontal="left"/>
      <protection/>
    </xf>
    <xf numFmtId="0" fontId="33" fillId="0" borderId="10" xfId="55" applyFont="1" applyBorder="1" applyAlignment="1">
      <alignment horizontal="left"/>
      <protection/>
    </xf>
    <xf numFmtId="0" fontId="33" fillId="0" borderId="10" xfId="55" applyFont="1" applyBorder="1" applyAlignment="1">
      <alignment vertical="center"/>
      <protection/>
    </xf>
    <xf numFmtId="0" fontId="35" fillId="0" borderId="10" xfId="33" applyFont="1" applyBorder="1" applyAlignment="1">
      <alignment vertical="center"/>
      <protection/>
    </xf>
    <xf numFmtId="0" fontId="36" fillId="0" borderId="10" xfId="55" applyFont="1" applyBorder="1" applyAlignment="1">
      <alignment vertical="center"/>
      <protection/>
    </xf>
    <xf numFmtId="0" fontId="33" fillId="0" borderId="12" xfId="55" applyFont="1" applyBorder="1" applyAlignment="1">
      <alignment horizontal="center"/>
      <protection/>
    </xf>
    <xf numFmtId="0" fontId="36" fillId="0" borderId="13" xfId="55" applyFont="1" applyBorder="1" applyAlignment="1">
      <alignment horizontal="center"/>
      <protection/>
    </xf>
    <xf numFmtId="0" fontId="39" fillId="0" borderId="13" xfId="55" applyFont="1" applyBorder="1" applyAlignment="1">
      <alignment horizontal="center"/>
      <protection/>
    </xf>
    <xf numFmtId="1" fontId="35" fillId="0" borderId="13" xfId="55" applyNumberFormat="1" applyFont="1" applyBorder="1" applyAlignment="1">
      <alignment horizontal="center"/>
      <protection/>
    </xf>
    <xf numFmtId="0" fontId="35" fillId="0" borderId="13" xfId="55" applyFont="1" applyBorder="1" applyAlignment="1">
      <alignment horizontal="center"/>
      <protection/>
    </xf>
    <xf numFmtId="0" fontId="37" fillId="0" borderId="13" xfId="55" applyFont="1" applyBorder="1">
      <alignment/>
      <protection/>
    </xf>
    <xf numFmtId="0" fontId="33" fillId="0" borderId="13" xfId="55" applyFont="1" applyBorder="1" applyAlignment="1">
      <alignment horizontal="center" vertical="center"/>
      <protection/>
    </xf>
    <xf numFmtId="0" fontId="35" fillId="0" borderId="13" xfId="33" applyFont="1" applyBorder="1" applyAlignment="1">
      <alignment vertical="center"/>
      <protection/>
    </xf>
    <xf numFmtId="0" fontId="36" fillId="0" borderId="13" xfId="55" applyFont="1" applyBorder="1" applyAlignment="1">
      <alignment vertical="center"/>
      <protection/>
    </xf>
    <xf numFmtId="0" fontId="33" fillId="0" borderId="0" xfId="55" applyFont="1" applyBorder="1" applyAlignment="1">
      <alignment horizontal="center"/>
      <protection/>
    </xf>
    <xf numFmtId="0" fontId="40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center"/>
      <protection/>
    </xf>
    <xf numFmtId="0" fontId="39" fillId="0" borderId="0" xfId="55" applyFont="1" applyBorder="1">
      <alignment/>
      <protection/>
    </xf>
    <xf numFmtId="188" fontId="35" fillId="0" borderId="0" xfId="55" applyNumberFormat="1" applyFont="1" applyBorder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37" fillId="0" borderId="0" xfId="55" applyFont="1" applyBorder="1">
      <alignment/>
      <protection/>
    </xf>
    <xf numFmtId="0" fontId="40" fillId="0" borderId="0" xfId="55" applyFont="1" applyBorder="1" applyAlignment="1">
      <alignment vertical="center"/>
      <protection/>
    </xf>
    <xf numFmtId="0" fontId="35" fillId="0" borderId="0" xfId="33" applyFont="1" applyBorder="1" applyAlignment="1">
      <alignment vertical="center"/>
      <protection/>
    </xf>
    <xf numFmtId="0" fontId="36" fillId="0" borderId="0" xfId="55" applyFont="1" applyBorder="1" applyAlignment="1">
      <alignment vertical="center"/>
      <protection/>
    </xf>
    <xf numFmtId="0" fontId="33" fillId="0" borderId="0" xfId="33" applyFont="1" applyAlignment="1">
      <alignment horizontal="center"/>
      <protection/>
    </xf>
    <xf numFmtId="0" fontId="35" fillId="0" borderId="0" xfId="33" applyFont="1" applyAlignment="1">
      <alignment horizontal="center"/>
      <protection/>
    </xf>
    <xf numFmtId="0" fontId="33" fillId="0" borderId="0" xfId="33" applyFont="1" applyAlignment="1">
      <alignment horizontal="left"/>
      <protection/>
    </xf>
    <xf numFmtId="0" fontId="34" fillId="0" borderId="0" xfId="33" applyFont="1" applyAlignment="1">
      <alignment horizontal="center"/>
      <protection/>
    </xf>
    <xf numFmtId="188" fontId="33" fillId="0" borderId="0" xfId="33" applyNumberFormat="1" applyFont="1" applyAlignment="1">
      <alignment horizontal="left"/>
      <protection/>
    </xf>
    <xf numFmtId="2" fontId="33" fillId="0" borderId="0" xfId="34" applyNumberFormat="1" applyFont="1" applyAlignment="1">
      <alignment horizontal="center"/>
      <protection/>
    </xf>
    <xf numFmtId="0" fontId="35" fillId="0" borderId="0" xfId="33" applyFont="1">
      <alignment/>
      <protection/>
    </xf>
    <xf numFmtId="0" fontId="35" fillId="0" borderId="0" xfId="33" applyFont="1" applyAlignment="1">
      <alignment horizontal="center"/>
      <protection/>
    </xf>
    <xf numFmtId="0" fontId="44" fillId="0" borderId="0" xfId="33" applyFont="1" applyAlignment="1">
      <alignment horizontal="center"/>
      <protection/>
    </xf>
    <xf numFmtId="188" fontId="41" fillId="0" borderId="0" xfId="34" applyNumberFormat="1" applyFont="1" applyBorder="1" applyAlignment="1">
      <alignment horizontal="center"/>
      <protection/>
    </xf>
    <xf numFmtId="188" fontId="35" fillId="0" borderId="0" xfId="0" applyNumberFormat="1" applyFont="1" applyAlignment="1">
      <alignment horizontal="center" vertical="center"/>
    </xf>
    <xf numFmtId="2" fontId="42" fillId="0" borderId="0" xfId="33" applyNumberFormat="1" applyFont="1" applyBorder="1" applyAlignment="1">
      <alignment horizontal="center"/>
      <protection/>
    </xf>
    <xf numFmtId="2" fontId="33" fillId="0" borderId="0" xfId="33" applyNumberFormat="1" applyFont="1" applyBorder="1" applyAlignment="1">
      <alignment horizontal="center"/>
      <protection/>
    </xf>
    <xf numFmtId="2" fontId="44" fillId="0" borderId="0" xfId="33" applyNumberFormat="1" applyFont="1" applyAlignment="1">
      <alignment horizontal="center"/>
      <protection/>
    </xf>
    <xf numFmtId="0" fontId="35" fillId="0" borderId="0" xfId="33" applyFont="1" applyAlignment="1">
      <alignment horizontal="left" wrapText="1"/>
      <protection/>
    </xf>
    <xf numFmtId="188" fontId="35" fillId="0" borderId="0" xfId="33" applyNumberFormat="1" applyFont="1" applyAlignment="1">
      <alignment horizontal="center"/>
      <protection/>
    </xf>
    <xf numFmtId="188" fontId="43" fillId="0" borderId="0" xfId="34" applyNumberFormat="1" applyFont="1" applyBorder="1" applyAlignment="1">
      <alignment horizontal="center"/>
      <protection/>
    </xf>
    <xf numFmtId="188" fontId="45" fillId="0" borderId="0" xfId="0" applyNumberFormat="1" applyFont="1" applyAlignment="1">
      <alignment horizontal="center" vertical="center"/>
    </xf>
    <xf numFmtId="2" fontId="35" fillId="0" borderId="0" xfId="33" applyNumberFormat="1" applyFont="1" applyBorder="1" applyAlignment="1">
      <alignment horizontal="center"/>
      <protection/>
    </xf>
    <xf numFmtId="188" fontId="35" fillId="0" borderId="0" xfId="33" applyNumberFormat="1" applyFont="1">
      <alignment/>
      <protection/>
    </xf>
    <xf numFmtId="0" fontId="35" fillId="0" borderId="0" xfId="33" applyFont="1" applyAlignment="1">
      <alignment horizontal="left"/>
      <protection/>
    </xf>
    <xf numFmtId="14" fontId="31" fillId="0" borderId="0" xfId="0" applyNumberFormat="1" applyFont="1" applyAlignment="1">
      <alignment/>
    </xf>
    <xf numFmtId="0" fontId="46" fillId="0" borderId="0" xfId="0" applyFont="1" applyAlignment="1">
      <alignment/>
    </xf>
    <xf numFmtId="0" fontId="26" fillId="0" borderId="0" xfId="55" applyFont="1" applyAlignment="1">
      <alignment horizontal="center"/>
      <protection/>
    </xf>
    <xf numFmtId="0" fontId="28" fillId="0" borderId="0" xfId="33" applyFont="1">
      <alignment/>
      <protection/>
    </xf>
    <xf numFmtId="14" fontId="31" fillId="0" borderId="0" xfId="55" applyNumberFormat="1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4" fillId="0" borderId="11" xfId="0" applyFont="1" applyBorder="1" applyAlignment="1">
      <alignment horizontal="left"/>
    </xf>
    <xf numFmtId="0" fontId="28" fillId="0" borderId="10" xfId="55" applyFont="1" applyBorder="1" applyAlignment="1">
      <alignment horizontal="left"/>
      <protection/>
    </xf>
    <xf numFmtId="0" fontId="24" fillId="0" borderId="10" xfId="55" applyFont="1" applyBorder="1" applyAlignment="1">
      <alignment horizontal="left"/>
      <protection/>
    </xf>
    <xf numFmtId="0" fontId="24" fillId="0" borderId="10" xfId="55" applyFont="1" applyBorder="1" applyAlignment="1">
      <alignment vertical="center"/>
      <protection/>
    </xf>
    <xf numFmtId="0" fontId="26" fillId="0" borderId="10" xfId="33" applyFont="1" applyBorder="1" applyAlignment="1">
      <alignment vertical="center"/>
      <protection/>
    </xf>
    <xf numFmtId="0" fontId="30" fillId="0" borderId="10" xfId="55" applyFont="1" applyBorder="1" applyAlignment="1">
      <alignment vertical="center"/>
      <protection/>
    </xf>
    <xf numFmtId="0" fontId="24" fillId="0" borderId="12" xfId="55" applyFont="1" applyBorder="1" applyAlignment="1">
      <alignment horizontal="center"/>
      <protection/>
    </xf>
    <xf numFmtId="0" fontId="30" fillId="0" borderId="13" xfId="55" applyFont="1" applyBorder="1" applyAlignment="1">
      <alignment horizontal="center"/>
      <protection/>
    </xf>
    <xf numFmtId="0" fontId="47" fillId="0" borderId="13" xfId="55" applyFont="1" applyBorder="1" applyAlignment="1">
      <alignment horizontal="center"/>
      <protection/>
    </xf>
    <xf numFmtId="0" fontId="26" fillId="0" borderId="13" xfId="55" applyFont="1" applyBorder="1" applyAlignment="1">
      <alignment horizontal="center"/>
      <protection/>
    </xf>
    <xf numFmtId="0" fontId="31" fillId="0" borderId="13" xfId="55" applyFont="1" applyBorder="1">
      <alignment/>
      <protection/>
    </xf>
    <xf numFmtId="0" fontId="24" fillId="0" borderId="13" xfId="55" applyFont="1" applyBorder="1" applyAlignment="1">
      <alignment horizontal="center" vertical="center"/>
      <protection/>
    </xf>
    <xf numFmtId="0" fontId="26" fillId="0" borderId="13" xfId="33" applyFont="1" applyBorder="1" applyAlignment="1">
      <alignment vertical="center"/>
      <protection/>
    </xf>
    <xf numFmtId="0" fontId="30" fillId="0" borderId="13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/>
      <protection/>
    </xf>
    <xf numFmtId="0" fontId="4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47" fillId="0" borderId="0" xfId="55" applyFont="1" applyBorder="1">
      <alignment/>
      <protection/>
    </xf>
    <xf numFmtId="0" fontId="26" fillId="0" borderId="0" xfId="55" applyFont="1" applyBorder="1" applyAlignment="1">
      <alignment horizontal="center"/>
      <protection/>
    </xf>
    <xf numFmtId="0" fontId="31" fillId="0" borderId="0" xfId="55" applyFont="1" applyBorder="1">
      <alignment/>
      <protection/>
    </xf>
    <xf numFmtId="0" fontId="48" fillId="0" borderId="0" xfId="55" applyFont="1" applyBorder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30" fillId="0" borderId="0" xfId="55" applyFont="1" applyBorder="1" applyAlignment="1">
      <alignment vertical="center"/>
      <protection/>
    </xf>
    <xf numFmtId="0" fontId="24" fillId="0" borderId="0" xfId="33" applyFont="1" applyAlignment="1">
      <alignment horizontal="center"/>
      <protection/>
    </xf>
    <xf numFmtId="0" fontId="26" fillId="0" borderId="0" xfId="33" applyFont="1" applyAlignment="1">
      <alignment horizontal="center"/>
      <protection/>
    </xf>
    <xf numFmtId="0" fontId="24" fillId="0" borderId="0" xfId="33" applyFont="1" applyAlignment="1">
      <alignment horizontal="left"/>
      <protection/>
    </xf>
    <xf numFmtId="0" fontId="28" fillId="0" borderId="0" xfId="33" applyFont="1" applyAlignment="1">
      <alignment horizontal="center"/>
      <protection/>
    </xf>
    <xf numFmtId="0" fontId="26" fillId="0" borderId="0" xfId="33" applyFont="1">
      <alignment/>
      <protection/>
    </xf>
    <xf numFmtId="0" fontId="49" fillId="0" borderId="0" xfId="33" applyFont="1" applyAlignment="1">
      <alignment horizontal="center"/>
      <protection/>
    </xf>
    <xf numFmtId="188" fontId="50" fillId="0" borderId="0" xfId="34" applyNumberFormat="1" applyFont="1" applyBorder="1" applyAlignment="1">
      <alignment horizontal="center"/>
      <protection/>
    </xf>
    <xf numFmtId="2" fontId="51" fillId="0" borderId="0" xfId="33" applyNumberFormat="1" applyFont="1" applyBorder="1" applyAlignment="1">
      <alignment horizontal="center"/>
      <protection/>
    </xf>
    <xf numFmtId="2" fontId="24" fillId="0" borderId="0" xfId="33" applyNumberFormat="1" applyFont="1" applyBorder="1" applyAlignment="1">
      <alignment horizontal="center"/>
      <protection/>
    </xf>
    <xf numFmtId="2" fontId="49" fillId="0" borderId="0" xfId="33" applyNumberFormat="1" applyFont="1" applyAlignment="1">
      <alignment horizontal="center"/>
      <protection/>
    </xf>
    <xf numFmtId="188" fontId="26" fillId="0" borderId="0" xfId="33" applyNumberFormat="1" applyFont="1" applyAlignment="1">
      <alignment horizontal="center"/>
      <protection/>
    </xf>
    <xf numFmtId="188" fontId="52" fillId="0" borderId="0" xfId="34" applyNumberFormat="1" applyFont="1" applyBorder="1" applyAlignment="1">
      <alignment horizontal="center"/>
      <protection/>
    </xf>
    <xf numFmtId="188" fontId="53" fillId="0" borderId="0" xfId="0" applyNumberFormat="1" applyFont="1" applyAlignment="1">
      <alignment horizontal="center" vertical="center"/>
    </xf>
    <xf numFmtId="2" fontId="26" fillId="0" borderId="0" xfId="33" applyNumberFormat="1" applyFont="1" applyBorder="1" applyAlignment="1">
      <alignment horizontal="center"/>
      <protection/>
    </xf>
    <xf numFmtId="0" fontId="26" fillId="0" borderId="0" xfId="33" applyFont="1" applyAlignment="1">
      <alignment horizontal="left"/>
      <protection/>
    </xf>
    <xf numFmtId="0" fontId="33" fillId="0" borderId="10" xfId="55" applyFont="1" applyBorder="1" applyAlignment="1">
      <alignment horizontal="center" vertical="center"/>
      <protection/>
    </xf>
    <xf numFmtId="0" fontId="36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емпионат и Перв 1 и 3 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D99"/>
  <sheetViews>
    <sheetView zoomScalePageLayoutView="0" workbookViewId="0" topLeftCell="A10">
      <selection activeCell="C100" sqref="C100"/>
    </sheetView>
  </sheetViews>
  <sheetFormatPr defaultColWidth="9.140625" defaultRowHeight="12.75"/>
  <cols>
    <col min="1" max="1" width="5.57421875" style="0" customWidth="1"/>
    <col min="2" max="2" width="4.28125" style="0" customWidth="1"/>
    <col min="3" max="3" width="5.7109375" style="2" customWidth="1"/>
    <col min="4" max="4" width="8.00390625" style="1" customWidth="1"/>
  </cols>
  <sheetData>
    <row r="1" spans="1:4" ht="12.75">
      <c r="A1">
        <v>101</v>
      </c>
      <c r="B1" s="1" t="s">
        <v>0</v>
      </c>
      <c r="C1" s="2">
        <v>1.4</v>
      </c>
      <c r="D1" s="1" t="s">
        <v>1</v>
      </c>
    </row>
    <row r="2" spans="1:4" ht="12.75">
      <c r="A2">
        <v>101</v>
      </c>
      <c r="B2" s="1" t="s">
        <v>2</v>
      </c>
      <c r="C2" s="2">
        <v>1.3</v>
      </c>
      <c r="D2" s="1" t="s">
        <v>3</v>
      </c>
    </row>
    <row r="3" spans="1:4" ht="12.75">
      <c r="A3">
        <v>101</v>
      </c>
      <c r="B3" s="1" t="s">
        <v>4</v>
      </c>
      <c r="C3" s="2">
        <v>1.2</v>
      </c>
      <c r="D3" s="1" t="s">
        <v>5</v>
      </c>
    </row>
    <row r="4" spans="1:4" ht="12.75">
      <c r="A4">
        <v>102</v>
      </c>
      <c r="B4" s="1" t="s">
        <v>0</v>
      </c>
      <c r="C4" s="2">
        <v>1.6</v>
      </c>
      <c r="D4" s="1" t="s">
        <v>6</v>
      </c>
    </row>
    <row r="5" spans="1:4" ht="12.75">
      <c r="A5">
        <v>102</v>
      </c>
      <c r="B5" s="1" t="s">
        <v>2</v>
      </c>
      <c r="C5" s="2">
        <v>1.5</v>
      </c>
      <c r="D5" s="1" t="s">
        <v>7</v>
      </c>
    </row>
    <row r="6" spans="1:4" ht="12.75">
      <c r="A6">
        <v>102</v>
      </c>
      <c r="B6" s="1" t="s">
        <v>4</v>
      </c>
      <c r="C6" s="2">
        <v>1.4</v>
      </c>
      <c r="D6" s="1" t="s">
        <v>8</v>
      </c>
    </row>
    <row r="7" spans="1:4" ht="12.75">
      <c r="A7">
        <v>103</v>
      </c>
      <c r="B7" s="1" t="s">
        <v>0</v>
      </c>
      <c r="C7" s="2">
        <v>2</v>
      </c>
      <c r="D7" s="1" t="s">
        <v>9</v>
      </c>
    </row>
    <row r="8" spans="1:4" ht="12.75">
      <c r="A8">
        <v>103</v>
      </c>
      <c r="B8" s="1" t="s">
        <v>2</v>
      </c>
      <c r="C8" s="2">
        <v>1.7</v>
      </c>
      <c r="D8" s="1" t="s">
        <v>10</v>
      </c>
    </row>
    <row r="9" spans="1:4" ht="12.75">
      <c r="A9">
        <v>103</v>
      </c>
      <c r="B9" s="1" t="s">
        <v>4</v>
      </c>
      <c r="C9" s="2">
        <v>1.6</v>
      </c>
      <c r="D9" s="1" t="s">
        <v>11</v>
      </c>
    </row>
    <row r="10" spans="1:4" ht="12.75">
      <c r="A10">
        <v>104</v>
      </c>
      <c r="B10" s="1" t="s">
        <v>0</v>
      </c>
      <c r="C10" s="2">
        <v>2.6</v>
      </c>
      <c r="D10" s="1" t="s">
        <v>12</v>
      </c>
    </row>
    <row r="11" spans="1:4" ht="12.75">
      <c r="A11">
        <v>104</v>
      </c>
      <c r="B11" s="1" t="s">
        <v>2</v>
      </c>
      <c r="C11" s="2">
        <v>2.3</v>
      </c>
      <c r="D11" s="1" t="s">
        <v>13</v>
      </c>
    </row>
    <row r="12" spans="1:4" ht="12.75">
      <c r="A12">
        <v>104</v>
      </c>
      <c r="B12" s="1" t="s">
        <v>4</v>
      </c>
      <c r="C12" s="2">
        <v>2.2</v>
      </c>
      <c r="D12" s="1" t="s">
        <v>14</v>
      </c>
    </row>
    <row r="13" spans="1:4" ht="12.75">
      <c r="A13">
        <v>105</v>
      </c>
      <c r="B13" s="1" t="s">
        <v>2</v>
      </c>
      <c r="C13" s="2">
        <v>2.6</v>
      </c>
      <c r="D13" s="1" t="s">
        <v>15</v>
      </c>
    </row>
    <row r="14" spans="1:4" ht="12.75">
      <c r="A14">
        <v>105</v>
      </c>
      <c r="B14" s="1" t="s">
        <v>4</v>
      </c>
      <c r="C14" s="2">
        <v>2.4</v>
      </c>
      <c r="D14" s="1" t="s">
        <v>16</v>
      </c>
    </row>
    <row r="15" spans="1:4" ht="12.75">
      <c r="A15">
        <v>107</v>
      </c>
      <c r="B15" s="1" t="s">
        <v>2</v>
      </c>
      <c r="C15" s="2">
        <v>3.3</v>
      </c>
      <c r="D15" s="1" t="s">
        <v>17</v>
      </c>
    </row>
    <row r="16" spans="1:4" ht="12.75">
      <c r="A16">
        <v>107</v>
      </c>
      <c r="B16" s="1" t="s">
        <v>4</v>
      </c>
      <c r="C16" s="2">
        <v>3</v>
      </c>
      <c r="D16" s="1" t="s">
        <v>18</v>
      </c>
    </row>
    <row r="17" spans="1:4" ht="12.75">
      <c r="A17">
        <v>201</v>
      </c>
      <c r="B17" s="1" t="s">
        <v>0</v>
      </c>
      <c r="C17" s="2">
        <v>1.7</v>
      </c>
      <c r="D17" s="1" t="s">
        <v>19</v>
      </c>
    </row>
    <row r="18" spans="1:4" ht="12.75">
      <c r="A18">
        <v>201</v>
      </c>
      <c r="B18" s="1" t="s">
        <v>2</v>
      </c>
      <c r="C18" s="2">
        <v>1.6</v>
      </c>
      <c r="D18" s="1" t="s">
        <v>20</v>
      </c>
    </row>
    <row r="19" spans="1:4" ht="12.75">
      <c r="A19">
        <v>201</v>
      </c>
      <c r="B19" s="1" t="s">
        <v>4</v>
      </c>
      <c r="C19" s="2">
        <v>1.5</v>
      </c>
      <c r="D19" s="1" t="s">
        <v>21</v>
      </c>
    </row>
    <row r="20" spans="1:4" ht="12.75">
      <c r="A20">
        <v>202</v>
      </c>
      <c r="B20" s="1" t="s">
        <v>0</v>
      </c>
      <c r="C20" s="2">
        <v>1.7</v>
      </c>
      <c r="D20" s="1" t="s">
        <v>22</v>
      </c>
    </row>
    <row r="21" spans="1:4" ht="12.75">
      <c r="A21">
        <v>202</v>
      </c>
      <c r="B21" s="1" t="s">
        <v>2</v>
      </c>
      <c r="C21" s="2">
        <v>1.6</v>
      </c>
      <c r="D21" s="1" t="s">
        <v>23</v>
      </c>
    </row>
    <row r="22" spans="1:4" ht="12.75">
      <c r="A22">
        <v>202</v>
      </c>
      <c r="B22" s="1" t="s">
        <v>4</v>
      </c>
      <c r="C22" s="2">
        <v>1.5</v>
      </c>
      <c r="D22" s="1" t="s">
        <v>24</v>
      </c>
    </row>
    <row r="23" spans="1:4" ht="12.75">
      <c r="A23">
        <v>203</v>
      </c>
      <c r="B23" s="1" t="s">
        <v>0</v>
      </c>
      <c r="C23" s="2">
        <v>2.5</v>
      </c>
      <c r="D23" s="1" t="s">
        <v>25</v>
      </c>
    </row>
    <row r="24" spans="1:4" ht="12.75">
      <c r="A24">
        <v>203</v>
      </c>
      <c r="B24" s="1" t="s">
        <v>2</v>
      </c>
      <c r="C24" s="2">
        <v>2.3</v>
      </c>
      <c r="D24" s="1" t="s">
        <v>26</v>
      </c>
    </row>
    <row r="25" spans="1:4" ht="12.75">
      <c r="A25">
        <v>203</v>
      </c>
      <c r="B25" s="1" t="s">
        <v>4</v>
      </c>
      <c r="C25" s="2">
        <v>2</v>
      </c>
      <c r="D25" s="1" t="s">
        <v>27</v>
      </c>
    </row>
    <row r="26" spans="1:4" ht="12.75">
      <c r="A26">
        <v>204</v>
      </c>
      <c r="B26" s="1" t="s">
        <v>2</v>
      </c>
      <c r="C26" s="2">
        <v>2.5</v>
      </c>
      <c r="D26" s="1" t="s">
        <v>28</v>
      </c>
    </row>
    <row r="27" spans="1:4" ht="12.75">
      <c r="A27">
        <v>204</v>
      </c>
      <c r="B27" s="1" t="s">
        <v>4</v>
      </c>
      <c r="C27" s="2">
        <v>2.2</v>
      </c>
      <c r="D27" s="1" t="s">
        <v>29</v>
      </c>
    </row>
    <row r="28" spans="1:4" ht="12.75">
      <c r="A28">
        <v>205</v>
      </c>
      <c r="B28" s="1" t="s">
        <v>2</v>
      </c>
      <c r="C28" s="2">
        <v>3.2</v>
      </c>
      <c r="D28" s="1" t="s">
        <v>30</v>
      </c>
    </row>
    <row r="29" spans="1:4" ht="12.75">
      <c r="A29">
        <v>205</v>
      </c>
      <c r="B29" s="1" t="s">
        <v>4</v>
      </c>
      <c r="C29" s="2">
        <v>3</v>
      </c>
      <c r="D29" s="1" t="s">
        <v>31</v>
      </c>
    </row>
    <row r="30" spans="1:4" ht="12.75">
      <c r="A30">
        <v>301</v>
      </c>
      <c r="B30" s="1" t="s">
        <v>0</v>
      </c>
      <c r="C30" s="2">
        <v>1.8</v>
      </c>
      <c r="D30" s="1" t="s">
        <v>32</v>
      </c>
    </row>
    <row r="31" spans="1:4" ht="12.75">
      <c r="A31">
        <v>301</v>
      </c>
      <c r="B31" s="1" t="s">
        <v>2</v>
      </c>
      <c r="C31" s="2">
        <v>1.7</v>
      </c>
      <c r="D31" s="1" t="s">
        <v>33</v>
      </c>
    </row>
    <row r="32" spans="1:4" ht="12.75">
      <c r="A32">
        <v>301</v>
      </c>
      <c r="B32" s="1" t="s">
        <v>4</v>
      </c>
      <c r="C32" s="2">
        <v>1.6</v>
      </c>
      <c r="D32" s="1" t="s">
        <v>34</v>
      </c>
    </row>
    <row r="33" spans="1:4" ht="12.75">
      <c r="A33">
        <v>302</v>
      </c>
      <c r="B33" s="1" t="s">
        <v>0</v>
      </c>
      <c r="C33" s="2">
        <v>1.8</v>
      </c>
      <c r="D33" s="1" t="s">
        <v>35</v>
      </c>
    </row>
    <row r="34" spans="1:4" ht="12.75">
      <c r="A34">
        <v>302</v>
      </c>
      <c r="B34" s="1" t="s">
        <v>2</v>
      </c>
      <c r="C34" s="2">
        <v>1.7</v>
      </c>
      <c r="D34" s="1" t="s">
        <v>36</v>
      </c>
    </row>
    <row r="35" spans="1:4" ht="12.75">
      <c r="A35">
        <v>302</v>
      </c>
      <c r="B35" s="1" t="s">
        <v>4</v>
      </c>
      <c r="C35" s="2">
        <v>1.6</v>
      </c>
      <c r="D35" s="1" t="s">
        <v>37</v>
      </c>
    </row>
    <row r="36" spans="1:4" ht="12.75">
      <c r="A36">
        <v>303</v>
      </c>
      <c r="B36" s="1" t="s">
        <v>0</v>
      </c>
      <c r="C36" s="2">
        <v>2.7</v>
      </c>
      <c r="D36" s="1" t="s">
        <v>38</v>
      </c>
    </row>
    <row r="37" spans="1:4" ht="12.75">
      <c r="A37">
        <v>303</v>
      </c>
      <c r="B37" s="1" t="s">
        <v>2</v>
      </c>
      <c r="C37" s="2">
        <v>2.4</v>
      </c>
      <c r="D37" s="1" t="s">
        <v>39</v>
      </c>
    </row>
    <row r="38" spans="1:4" ht="12.75">
      <c r="A38">
        <v>303</v>
      </c>
      <c r="B38" s="1" t="s">
        <v>4</v>
      </c>
      <c r="C38" s="2">
        <v>2.1</v>
      </c>
      <c r="D38" s="1" t="s">
        <v>40</v>
      </c>
    </row>
    <row r="39" spans="1:4" ht="12.75">
      <c r="A39">
        <v>304</v>
      </c>
      <c r="B39" s="1" t="s">
        <v>0</v>
      </c>
      <c r="C39" s="2">
        <v>2.9</v>
      </c>
      <c r="D39" s="1" t="s">
        <v>41</v>
      </c>
    </row>
    <row r="40" spans="1:4" ht="12.75">
      <c r="A40">
        <v>304</v>
      </c>
      <c r="B40" s="1" t="s">
        <v>2</v>
      </c>
      <c r="C40" s="2">
        <v>2.6</v>
      </c>
      <c r="D40" s="1" t="s">
        <v>42</v>
      </c>
    </row>
    <row r="41" spans="1:4" ht="12.75">
      <c r="A41">
        <v>304</v>
      </c>
      <c r="B41" s="1" t="s">
        <v>4</v>
      </c>
      <c r="C41" s="2">
        <v>2.3</v>
      </c>
      <c r="D41" s="1" t="s">
        <v>43</v>
      </c>
    </row>
    <row r="42" spans="1:4" ht="12.75">
      <c r="A42">
        <v>305</v>
      </c>
      <c r="B42" s="1" t="s">
        <v>2</v>
      </c>
      <c r="C42" s="2">
        <v>3.2</v>
      </c>
      <c r="D42" s="1" t="s">
        <v>44</v>
      </c>
    </row>
    <row r="43" spans="1:4" ht="12.75">
      <c r="A43">
        <v>305</v>
      </c>
      <c r="B43" s="1" t="s">
        <v>4</v>
      </c>
      <c r="C43" s="2">
        <v>3</v>
      </c>
      <c r="D43" s="1" t="s">
        <v>45</v>
      </c>
    </row>
    <row r="44" spans="1:4" ht="12.75">
      <c r="A44">
        <v>401</v>
      </c>
      <c r="B44" s="1" t="s">
        <v>0</v>
      </c>
      <c r="C44" s="2">
        <v>1.8</v>
      </c>
      <c r="D44" s="1" t="s">
        <v>46</v>
      </c>
    </row>
    <row r="45" spans="1:4" ht="12.75">
      <c r="A45">
        <v>401</v>
      </c>
      <c r="B45" s="1" t="s">
        <v>2</v>
      </c>
      <c r="C45" s="2">
        <v>1.5</v>
      </c>
      <c r="D45" s="1" t="s">
        <v>47</v>
      </c>
    </row>
    <row r="46" spans="1:4" ht="12.75">
      <c r="A46">
        <v>401</v>
      </c>
      <c r="B46" s="1" t="s">
        <v>4</v>
      </c>
      <c r="C46" s="2">
        <v>1.4</v>
      </c>
      <c r="D46" s="1" t="s">
        <v>48</v>
      </c>
    </row>
    <row r="47" spans="1:4" ht="12.75">
      <c r="A47">
        <v>402</v>
      </c>
      <c r="B47" s="1" t="s">
        <v>0</v>
      </c>
      <c r="C47" s="2">
        <v>2</v>
      </c>
      <c r="D47" s="1" t="s">
        <v>49</v>
      </c>
    </row>
    <row r="48" spans="1:4" ht="12.75">
      <c r="A48">
        <v>402</v>
      </c>
      <c r="B48" s="1" t="s">
        <v>2</v>
      </c>
      <c r="C48" s="2">
        <v>1.7</v>
      </c>
      <c r="D48" s="1" t="s">
        <v>50</v>
      </c>
    </row>
    <row r="49" spans="1:4" ht="12.75">
      <c r="A49">
        <v>402</v>
      </c>
      <c r="B49" s="1" t="s">
        <v>4</v>
      </c>
      <c r="C49" s="2">
        <v>1.6</v>
      </c>
      <c r="D49" s="1" t="s">
        <v>51</v>
      </c>
    </row>
    <row r="50" spans="1:4" ht="12.75">
      <c r="A50">
        <v>403</v>
      </c>
      <c r="B50" s="1" t="s">
        <v>2</v>
      </c>
      <c r="C50" s="2">
        <v>2.4</v>
      </c>
      <c r="D50" s="1" t="s">
        <v>52</v>
      </c>
    </row>
    <row r="51" spans="1:4" ht="12.75">
      <c r="A51">
        <v>403</v>
      </c>
      <c r="B51" s="1" t="s">
        <v>4</v>
      </c>
      <c r="C51" s="2">
        <v>2.2</v>
      </c>
      <c r="D51" s="1" t="s">
        <v>53</v>
      </c>
    </row>
    <row r="52" spans="1:4" ht="12.75">
      <c r="A52">
        <v>404</v>
      </c>
      <c r="B52" s="1" t="s">
        <v>2</v>
      </c>
      <c r="C52" s="2">
        <v>3</v>
      </c>
      <c r="D52" s="1" t="s">
        <v>54</v>
      </c>
    </row>
    <row r="53" spans="1:4" ht="12.75">
      <c r="A53">
        <v>404</v>
      </c>
      <c r="B53" s="1" t="s">
        <v>4</v>
      </c>
      <c r="C53" s="2">
        <v>2.8</v>
      </c>
      <c r="D53" s="1" t="s">
        <v>55</v>
      </c>
    </row>
    <row r="54" spans="1:4" ht="12.75">
      <c r="A54">
        <v>405</v>
      </c>
      <c r="B54" s="1" t="s">
        <v>2</v>
      </c>
      <c r="C54" s="2">
        <v>3.4</v>
      </c>
      <c r="D54" s="1" t="s">
        <v>56</v>
      </c>
    </row>
    <row r="55" spans="1:4" ht="12.75">
      <c r="A55">
        <v>405</v>
      </c>
      <c r="B55" s="1" t="s">
        <v>4</v>
      </c>
      <c r="C55" s="2">
        <v>3.1</v>
      </c>
      <c r="D55" s="1" t="s">
        <v>57</v>
      </c>
    </row>
    <row r="56" spans="1:4" ht="12.75">
      <c r="A56">
        <v>5111</v>
      </c>
      <c r="B56" s="1" t="s">
        <v>0</v>
      </c>
      <c r="C56" s="2">
        <v>1.8</v>
      </c>
      <c r="D56" s="1" t="s">
        <v>58</v>
      </c>
    </row>
    <row r="57" spans="1:4" ht="12.75">
      <c r="A57">
        <v>5111</v>
      </c>
      <c r="B57" s="1" t="s">
        <v>2</v>
      </c>
      <c r="C57" s="2">
        <v>1.7</v>
      </c>
      <c r="D57" s="1" t="s">
        <v>59</v>
      </c>
    </row>
    <row r="58" spans="1:4" ht="12.75">
      <c r="A58">
        <v>5111</v>
      </c>
      <c r="B58" s="1" t="s">
        <v>4</v>
      </c>
      <c r="C58" s="2">
        <v>1.6</v>
      </c>
      <c r="D58" s="1" t="s">
        <v>60</v>
      </c>
    </row>
    <row r="59" spans="1:4" ht="12.75">
      <c r="A59">
        <v>5121</v>
      </c>
      <c r="B59" s="1" t="s">
        <v>61</v>
      </c>
      <c r="C59" s="2">
        <v>1.7</v>
      </c>
      <c r="D59" s="1" t="s">
        <v>62</v>
      </c>
    </row>
    <row r="60" spans="1:4" ht="12.75">
      <c r="A60">
        <v>5122</v>
      </c>
      <c r="B60" s="1" t="s">
        <v>61</v>
      </c>
      <c r="C60" s="2">
        <v>1.9</v>
      </c>
      <c r="D60" s="1" t="s">
        <v>63</v>
      </c>
    </row>
    <row r="61" spans="1:4" ht="12.75">
      <c r="A61">
        <v>5124</v>
      </c>
      <c r="B61" s="1" t="s">
        <v>61</v>
      </c>
      <c r="C61" s="2">
        <v>2.3</v>
      </c>
      <c r="D61" s="1" t="s">
        <v>64</v>
      </c>
    </row>
    <row r="62" spans="1:4" ht="12.75">
      <c r="A62">
        <v>5126</v>
      </c>
      <c r="B62" s="1" t="s">
        <v>61</v>
      </c>
      <c r="C62" s="2">
        <v>2.7</v>
      </c>
      <c r="D62" s="1" t="s">
        <v>65</v>
      </c>
    </row>
    <row r="63" spans="1:4" ht="12.75">
      <c r="A63">
        <v>5132</v>
      </c>
      <c r="B63" s="1" t="s">
        <v>61</v>
      </c>
      <c r="C63" s="2">
        <v>2.2</v>
      </c>
      <c r="D63" s="1" t="s">
        <v>66</v>
      </c>
    </row>
    <row r="64" spans="1:4" ht="12.75">
      <c r="A64">
        <v>5134</v>
      </c>
      <c r="B64" s="1" t="s">
        <v>61</v>
      </c>
      <c r="C64" s="2">
        <v>2.6</v>
      </c>
      <c r="D64" s="1" t="s">
        <v>67</v>
      </c>
    </row>
    <row r="65" spans="1:4" ht="12.75">
      <c r="A65">
        <v>5136</v>
      </c>
      <c r="B65" s="1" t="s">
        <v>61</v>
      </c>
      <c r="C65" s="2">
        <v>3.1</v>
      </c>
      <c r="D65" s="1" t="s">
        <v>68</v>
      </c>
    </row>
    <row r="66" spans="1:4" ht="12.75">
      <c r="A66">
        <v>5138</v>
      </c>
      <c r="B66" s="1" t="s">
        <v>61</v>
      </c>
      <c r="C66" s="2">
        <v>3.5</v>
      </c>
      <c r="D66" s="1" t="s">
        <v>69</v>
      </c>
    </row>
    <row r="67" spans="1:4" ht="12.75">
      <c r="A67">
        <v>5152</v>
      </c>
      <c r="B67" s="1" t="s">
        <v>2</v>
      </c>
      <c r="C67" s="2">
        <v>3.2</v>
      </c>
      <c r="D67" s="1" t="s">
        <v>70</v>
      </c>
    </row>
    <row r="68" spans="1:4" ht="12.75">
      <c r="A68">
        <v>5152</v>
      </c>
      <c r="B68" s="1" t="s">
        <v>4</v>
      </c>
      <c r="C68" s="2">
        <v>3</v>
      </c>
      <c r="D68" s="1" t="s">
        <v>71</v>
      </c>
    </row>
    <row r="69" spans="1:4" ht="12.75">
      <c r="A69">
        <v>5154</v>
      </c>
      <c r="B69" s="1" t="s">
        <v>2</v>
      </c>
      <c r="C69" s="2">
        <v>3.6</v>
      </c>
      <c r="D69" s="1" t="s">
        <v>72</v>
      </c>
    </row>
    <row r="70" spans="1:4" ht="12.75">
      <c r="A70">
        <v>5154</v>
      </c>
      <c r="B70" s="1" t="s">
        <v>4</v>
      </c>
      <c r="C70" s="2">
        <v>3.4</v>
      </c>
      <c r="D70" s="1" t="s">
        <v>73</v>
      </c>
    </row>
    <row r="71" spans="1:4" ht="12.75">
      <c r="A71">
        <v>5211</v>
      </c>
      <c r="B71" s="1" t="s">
        <v>0</v>
      </c>
      <c r="C71" s="2">
        <v>1.8</v>
      </c>
      <c r="D71" s="1" t="s">
        <v>74</v>
      </c>
    </row>
    <row r="72" spans="1:4" ht="12.75">
      <c r="A72">
        <v>5211</v>
      </c>
      <c r="B72" s="1" t="s">
        <v>2</v>
      </c>
      <c r="C72" s="2">
        <v>1.7</v>
      </c>
      <c r="D72" s="1" t="s">
        <v>75</v>
      </c>
    </row>
    <row r="73" spans="1:4" ht="12.75">
      <c r="A73">
        <v>5211</v>
      </c>
      <c r="B73" s="1" t="s">
        <v>4</v>
      </c>
      <c r="C73" s="2">
        <v>1.6</v>
      </c>
      <c r="D73" s="1" t="s">
        <v>76</v>
      </c>
    </row>
    <row r="74" spans="1:4" ht="12.75">
      <c r="A74">
        <v>5212</v>
      </c>
      <c r="B74" s="1" t="s">
        <v>0</v>
      </c>
      <c r="C74" s="2">
        <v>2</v>
      </c>
      <c r="D74" s="1" t="s">
        <v>77</v>
      </c>
    </row>
    <row r="75" spans="1:4" ht="12.75">
      <c r="A75">
        <v>5221</v>
      </c>
      <c r="B75" s="1" t="s">
        <v>61</v>
      </c>
      <c r="C75" s="2">
        <v>1.7</v>
      </c>
      <c r="D75" s="1" t="s">
        <v>78</v>
      </c>
    </row>
    <row r="76" spans="1:4" ht="12.75">
      <c r="A76">
        <v>5222</v>
      </c>
      <c r="B76" s="1" t="s">
        <v>61</v>
      </c>
      <c r="C76" s="2">
        <v>1.9</v>
      </c>
      <c r="D76" s="1" t="s">
        <v>79</v>
      </c>
    </row>
    <row r="77" spans="1:4" ht="12.75">
      <c r="A77">
        <v>5223</v>
      </c>
      <c r="B77" s="1" t="s">
        <v>61</v>
      </c>
      <c r="C77" s="2">
        <v>2.3</v>
      </c>
      <c r="D77" s="1" t="s">
        <v>80</v>
      </c>
    </row>
    <row r="78" spans="1:4" ht="12.75">
      <c r="A78">
        <v>5225</v>
      </c>
      <c r="B78" s="1" t="s">
        <v>61</v>
      </c>
      <c r="C78" s="2">
        <v>2.7</v>
      </c>
      <c r="D78" s="1" t="s">
        <v>81</v>
      </c>
    </row>
    <row r="79" spans="1:4" ht="12.75">
      <c r="A79">
        <v>5227</v>
      </c>
      <c r="B79" s="1" t="s">
        <v>61</v>
      </c>
      <c r="C79" s="2">
        <v>3.1</v>
      </c>
      <c r="D79" s="1" t="s">
        <v>82</v>
      </c>
    </row>
    <row r="80" spans="1:4" ht="12.75">
      <c r="A80">
        <v>5231</v>
      </c>
      <c r="B80" s="1" t="s">
        <v>61</v>
      </c>
      <c r="C80" s="2">
        <v>2.1</v>
      </c>
      <c r="D80" s="1" t="s">
        <v>83</v>
      </c>
    </row>
    <row r="81" spans="1:4" ht="12.75">
      <c r="A81">
        <v>5233</v>
      </c>
      <c r="B81" s="1" t="s">
        <v>61</v>
      </c>
      <c r="C81" s="2">
        <v>2.5</v>
      </c>
      <c r="D81" s="1" t="s">
        <v>84</v>
      </c>
    </row>
    <row r="82" spans="1:4" ht="12.75">
      <c r="A82">
        <v>5235</v>
      </c>
      <c r="B82" s="1" t="s">
        <v>61</v>
      </c>
      <c r="C82" s="2">
        <v>2.9</v>
      </c>
      <c r="D82" s="1" t="s">
        <v>85</v>
      </c>
    </row>
    <row r="83" spans="1:4" ht="12.75">
      <c r="A83">
        <v>5251</v>
      </c>
      <c r="B83" s="1" t="s">
        <v>2</v>
      </c>
      <c r="C83" s="2">
        <v>2.9</v>
      </c>
      <c r="D83" s="1" t="s">
        <v>86</v>
      </c>
    </row>
    <row r="84" spans="1:4" ht="12.75">
      <c r="A84">
        <v>5251</v>
      </c>
      <c r="B84" s="1" t="s">
        <v>4</v>
      </c>
      <c r="C84" s="2">
        <v>2.7</v>
      </c>
      <c r="D84" s="1" t="s">
        <v>87</v>
      </c>
    </row>
    <row r="85" spans="1:4" ht="12.75">
      <c r="A85">
        <v>5311</v>
      </c>
      <c r="B85" s="1" t="s">
        <v>0</v>
      </c>
      <c r="C85" s="2">
        <v>1.9</v>
      </c>
      <c r="D85" s="1" t="s">
        <v>88</v>
      </c>
    </row>
    <row r="86" spans="1:4" ht="12.75">
      <c r="A86">
        <v>5311</v>
      </c>
      <c r="B86" s="1" t="s">
        <v>2</v>
      </c>
      <c r="C86" s="2">
        <v>1.8</v>
      </c>
      <c r="D86" s="1" t="s">
        <v>89</v>
      </c>
    </row>
    <row r="87" spans="1:4" ht="12.75">
      <c r="A87">
        <v>5311</v>
      </c>
      <c r="B87" s="1" t="s">
        <v>4</v>
      </c>
      <c r="C87" s="2">
        <v>1.7</v>
      </c>
      <c r="D87" s="1" t="s">
        <v>90</v>
      </c>
    </row>
    <row r="88" spans="1:4" ht="12.75">
      <c r="A88">
        <v>5312</v>
      </c>
      <c r="B88" s="1" t="s">
        <v>0</v>
      </c>
      <c r="C88" s="2">
        <v>2.1</v>
      </c>
      <c r="D88" s="1" t="s">
        <v>91</v>
      </c>
    </row>
    <row r="89" spans="1:4" ht="12.75">
      <c r="A89">
        <v>5321</v>
      </c>
      <c r="B89" s="1" t="s">
        <v>61</v>
      </c>
      <c r="C89" s="2">
        <v>1.8</v>
      </c>
      <c r="D89" s="1" t="s">
        <v>92</v>
      </c>
    </row>
    <row r="90" spans="1:4" ht="12.75">
      <c r="A90">
        <v>5323</v>
      </c>
      <c r="B90" s="1" t="s">
        <v>61</v>
      </c>
      <c r="C90" s="2">
        <v>2.4</v>
      </c>
      <c r="D90" s="1" t="s">
        <v>93</v>
      </c>
    </row>
    <row r="91" spans="1:4" ht="12.75">
      <c r="A91">
        <v>5325</v>
      </c>
      <c r="B91" s="1" t="s">
        <v>61</v>
      </c>
      <c r="C91" s="2">
        <v>2.8</v>
      </c>
      <c r="D91" s="1" t="s">
        <v>94</v>
      </c>
    </row>
    <row r="92" spans="1:4" ht="12.75">
      <c r="A92">
        <v>5331</v>
      </c>
      <c r="B92" s="1" t="s">
        <v>61</v>
      </c>
      <c r="C92" s="2">
        <v>2.2</v>
      </c>
      <c r="D92" s="1" t="s">
        <v>95</v>
      </c>
    </row>
    <row r="93" spans="1:4" ht="12.75">
      <c r="A93">
        <v>5333</v>
      </c>
      <c r="B93" s="1" t="s">
        <v>61</v>
      </c>
      <c r="C93" s="2">
        <v>2.6</v>
      </c>
      <c r="D93" s="1" t="s">
        <v>96</v>
      </c>
    </row>
    <row r="94" spans="1:4" ht="12.75">
      <c r="A94">
        <v>5335</v>
      </c>
      <c r="B94" s="1" t="s">
        <v>61</v>
      </c>
      <c r="C94" s="2">
        <v>3</v>
      </c>
      <c r="D94" s="1" t="s">
        <v>97</v>
      </c>
    </row>
    <row r="95" spans="1:4" ht="12.75">
      <c r="A95">
        <v>5337</v>
      </c>
      <c r="B95" s="1" t="s">
        <v>61</v>
      </c>
      <c r="C95" s="2">
        <v>3.4</v>
      </c>
      <c r="D95" s="1" t="s">
        <v>98</v>
      </c>
    </row>
    <row r="96" spans="1:4" ht="12.75">
      <c r="A96">
        <v>5351</v>
      </c>
      <c r="B96" s="1" t="s">
        <v>2</v>
      </c>
      <c r="C96" s="2">
        <v>2.9</v>
      </c>
      <c r="D96" s="1" t="s">
        <v>99</v>
      </c>
    </row>
    <row r="97" spans="1:4" ht="12.75">
      <c r="A97">
        <v>5351</v>
      </c>
      <c r="B97" s="1" t="s">
        <v>4</v>
      </c>
      <c r="C97" s="2">
        <v>2.7</v>
      </c>
      <c r="D97" s="1" t="s">
        <v>100</v>
      </c>
    </row>
    <row r="98" spans="1:4" ht="12.75">
      <c r="A98">
        <v>5353</v>
      </c>
      <c r="B98" s="1" t="s">
        <v>2</v>
      </c>
      <c r="C98" s="2">
        <v>3.5</v>
      </c>
      <c r="D98" s="1" t="s">
        <v>101</v>
      </c>
    </row>
    <row r="99" spans="1:4" ht="12.75">
      <c r="A99">
        <v>5353</v>
      </c>
      <c r="B99" s="1" t="s">
        <v>4</v>
      </c>
      <c r="C99" s="2">
        <v>3.3</v>
      </c>
      <c r="D99" s="1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90"/>
  <sheetViews>
    <sheetView zoomScale="90" zoomScaleNormal="90" zoomScalePageLayoutView="0" workbookViewId="0" topLeftCell="A1">
      <selection activeCell="C84" sqref="C84"/>
    </sheetView>
  </sheetViews>
  <sheetFormatPr defaultColWidth="6.00390625" defaultRowHeight="12.75" outlineLevelRow="1"/>
  <cols>
    <col min="1" max="1" width="6.00390625" style="25" customWidth="1"/>
    <col min="2" max="10" width="6.00390625" style="17" customWidth="1"/>
    <col min="11" max="11" width="12.140625" style="17" customWidth="1"/>
    <col min="12" max="12" width="6.00390625" style="17" customWidth="1"/>
    <col min="13" max="13" width="6.00390625" style="18" customWidth="1"/>
    <col min="14" max="14" width="6.00390625" style="17" customWidth="1"/>
    <col min="15" max="15" width="6.00390625" style="24" customWidth="1"/>
    <col min="16" max="16384" width="6.00390625" style="10" customWidth="1"/>
  </cols>
  <sheetData>
    <row r="1" spans="1:16" ht="15">
      <c r="A1" s="8"/>
      <c r="O1" s="12"/>
      <c r="P1" s="19"/>
    </row>
    <row r="2" spans="1:16" ht="15">
      <c r="A2" s="17"/>
      <c r="C2" s="17" t="s">
        <v>114</v>
      </c>
      <c r="O2" s="12"/>
      <c r="P2" s="19"/>
    </row>
    <row r="3" spans="3:13" s="17" customFormat="1" ht="15">
      <c r="C3" s="17" t="s">
        <v>111</v>
      </c>
      <c r="M3" s="18"/>
    </row>
    <row r="4" spans="3:13" s="17" customFormat="1" ht="15">
      <c r="C4" s="17" t="s">
        <v>112</v>
      </c>
      <c r="M4" s="18"/>
    </row>
    <row r="5" s="17" customFormat="1" ht="15">
      <c r="M5" s="18"/>
    </row>
    <row r="6" spans="2:13" s="17" customFormat="1" ht="15">
      <c r="B6" s="20">
        <v>1</v>
      </c>
      <c r="C6" s="18" t="s">
        <v>115</v>
      </c>
      <c r="L6" s="17" t="s">
        <v>116</v>
      </c>
      <c r="M6" s="18"/>
    </row>
    <row r="7" spans="3:14" s="17" customFormat="1" ht="15">
      <c r="C7" s="21" t="s">
        <v>10</v>
      </c>
      <c r="D7" s="22">
        <f ca="1">INDIRECT(CONCATENATE("КЭТ1!","C",TEXT(MATCH(C7,КЭТ1!$D$1:$D$280,0),0)))</f>
        <v>1.7</v>
      </c>
      <c r="E7" s="21" t="s">
        <v>53</v>
      </c>
      <c r="F7" s="22">
        <f ca="1">INDIRECT(CONCATENATE("КЭТ1!","C",TEXT(MATCH(E7,КЭТ1!$D$1:$D$280,0),0)))</f>
        <v>2.2</v>
      </c>
      <c r="G7" s="21" t="s">
        <v>27</v>
      </c>
      <c r="H7" s="22">
        <f ca="1">INDIRECT(CONCATENATE("КЭТ1!","C",TEXT(MATCH(G7,КЭТ1!$D$1:$D$280,0),0)))</f>
        <v>2</v>
      </c>
      <c r="I7" s="21" t="s">
        <v>40</v>
      </c>
      <c r="J7" s="22">
        <f ca="1">INDIRECT(CONCATENATE("КЭТ1!","C",TEXT(MATCH(I7,КЭТ1!$D$1:$D$280,0),0)))</f>
        <v>2.1</v>
      </c>
      <c r="K7" s="21" t="s">
        <v>80</v>
      </c>
      <c r="L7" s="22">
        <f ca="1">INDIRECT(CONCATENATE("КЭТ1!","C",TEXT(MATCH(K7,КЭТ1!$D$1:$D$280,0),0)))</f>
        <v>2.3</v>
      </c>
      <c r="M7" s="23">
        <f>SUM(D7+F7+H7+J7+L7)</f>
        <v>10.3</v>
      </c>
      <c r="N7" s="22"/>
    </row>
    <row r="8" ht="15" customHeight="1" hidden="1" outlineLevel="1">
      <c r="A8" s="17">
        <v>1</v>
      </c>
    </row>
    <row r="9" ht="15" customHeight="1" hidden="1" outlineLevel="1">
      <c r="A9" s="17">
        <v>2</v>
      </c>
    </row>
    <row r="10" ht="15" customHeight="1" hidden="1" outlineLevel="1">
      <c r="A10" s="17">
        <v>3</v>
      </c>
    </row>
    <row r="11" ht="15" customHeight="1" hidden="1" outlineLevel="1">
      <c r="A11" s="17">
        <v>4</v>
      </c>
    </row>
    <row r="12" ht="15" customHeight="1" hidden="1" outlineLevel="1">
      <c r="A12" s="17">
        <v>5</v>
      </c>
    </row>
    <row r="13" spans="2:13" s="17" customFormat="1" ht="15" collapsed="1">
      <c r="B13" s="20">
        <v>2</v>
      </c>
      <c r="C13" s="18" t="s">
        <v>117</v>
      </c>
      <c r="L13" s="17" t="s">
        <v>118</v>
      </c>
      <c r="M13" s="18"/>
    </row>
    <row r="14" spans="3:14" s="17" customFormat="1" ht="15">
      <c r="C14" s="21" t="s">
        <v>16</v>
      </c>
      <c r="D14" s="22">
        <f ca="1">INDIRECT(CONCATENATE("КЭТ1!","C",TEXT(MATCH(C14,КЭТ1!$D$1:$D$280,0),0)))</f>
        <v>2.4</v>
      </c>
      <c r="E14" s="21" t="s">
        <v>52</v>
      </c>
      <c r="F14" s="22">
        <f ca="1">INDIRECT(CONCATENATE("КЭТ1!","C",TEXT(MATCH(E14,КЭТ1!$D$1:$D$280,0),0)))</f>
        <v>2.4</v>
      </c>
      <c r="G14" s="21" t="s">
        <v>26</v>
      </c>
      <c r="H14" s="22">
        <f ca="1">INDIRECT(CONCATENATE("КЭТ1!","C",TEXT(MATCH(G14,КЭТ1!$D$1:$D$280,0),0)))</f>
        <v>2.3</v>
      </c>
      <c r="I14" s="21" t="s">
        <v>40</v>
      </c>
      <c r="J14" s="22">
        <f ca="1">INDIRECT(CONCATENATE("КЭТ1!","C",TEXT(MATCH(I14,КЭТ1!$D$1:$D$280,0),0)))</f>
        <v>2.1</v>
      </c>
      <c r="K14" s="21" t="s">
        <v>66</v>
      </c>
      <c r="L14" s="22">
        <f ca="1">INDIRECT(CONCATENATE("КЭТ1!","C",TEXT(MATCH(K14,КЭТ1!$D$1:$D$280,0),0)))</f>
        <v>2.2</v>
      </c>
      <c r="M14" s="23">
        <f>SUM(D14+F14+H14+J14+L14)</f>
        <v>11.399999999999999</v>
      </c>
      <c r="N14" s="22"/>
    </row>
    <row r="15" ht="15" customHeight="1" hidden="1" outlineLevel="1">
      <c r="A15" s="17">
        <v>1</v>
      </c>
    </row>
    <row r="16" ht="15" customHeight="1" hidden="1" outlineLevel="1">
      <c r="A16" s="17">
        <v>2</v>
      </c>
    </row>
    <row r="17" spans="1:14" s="10" customFormat="1" ht="15" customHeight="1" hidden="1" outlineLevel="1">
      <c r="A17" s="17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7"/>
    </row>
    <row r="18" spans="1:14" s="10" customFormat="1" ht="15" customHeight="1" hidden="1" outlineLevel="1">
      <c r="A18" s="17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7"/>
    </row>
    <row r="19" spans="1:14" s="10" customFormat="1" ht="15" customHeight="1" hidden="1" outlineLevel="1">
      <c r="A19" s="17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7"/>
    </row>
    <row r="20" spans="2:13" s="17" customFormat="1" ht="15" collapsed="1">
      <c r="B20" s="20">
        <v>3</v>
      </c>
      <c r="C20" s="18" t="s">
        <v>142</v>
      </c>
      <c r="L20" s="17" t="s">
        <v>119</v>
      </c>
      <c r="M20" s="18"/>
    </row>
    <row r="21" spans="3:14" s="17" customFormat="1" ht="15">
      <c r="C21" s="21" t="s">
        <v>15</v>
      </c>
      <c r="D21" s="22">
        <f ca="1">INDIRECT(CONCATENATE("КЭТ1!","C",TEXT(MATCH(C21,КЭТ1!$D$1:$D$280,0),0)))</f>
        <v>2.6</v>
      </c>
      <c r="E21" s="21" t="s">
        <v>26</v>
      </c>
      <c r="F21" s="22">
        <f ca="1">INDIRECT(CONCATENATE("КЭТ1!","C",TEXT(MATCH(E21,КЭТ1!$D$1:$D$280,0),0)))</f>
        <v>2.3</v>
      </c>
      <c r="G21" s="21" t="s">
        <v>39</v>
      </c>
      <c r="H21" s="22">
        <f ca="1">INDIRECT(CONCATENATE("КЭТ1!","C",TEXT(MATCH(G21,КЭТ1!$D$1:$D$280,0),0)))</f>
        <v>2.4</v>
      </c>
      <c r="I21" s="21" t="s">
        <v>52</v>
      </c>
      <c r="J21" s="22">
        <f ca="1">INDIRECT(CONCATENATE("КЭТ1!","C",TEXT(MATCH(I21,КЭТ1!$D$1:$D$280,0),0)))</f>
        <v>2.4</v>
      </c>
      <c r="K21" s="21" t="s">
        <v>67</v>
      </c>
      <c r="L21" s="22">
        <f ca="1">INDIRECT(CONCATENATE("КЭТ1!","C",TEXT(MATCH(K21,КЭТ1!$D$1:$D$280,0),0)))</f>
        <v>2.6</v>
      </c>
      <c r="M21" s="23">
        <f>SUM(D21+F21+H21+J21+L21)</f>
        <v>12.3</v>
      </c>
      <c r="N21" s="22"/>
    </row>
    <row r="22" spans="1:14" s="10" customFormat="1" ht="15" customHeight="1" hidden="1" outlineLevel="1">
      <c r="A22" s="17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7"/>
    </row>
    <row r="23" spans="1:14" s="10" customFormat="1" ht="15" customHeight="1" hidden="1" outlineLevel="1">
      <c r="A23" s="17">
        <v>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</row>
    <row r="24" spans="1:14" s="10" customFormat="1" ht="15" customHeight="1" hidden="1" outlineLevel="1">
      <c r="A24" s="17">
        <v>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</row>
    <row r="25" spans="1:14" s="10" customFormat="1" ht="15" customHeight="1" hidden="1" outlineLevel="1">
      <c r="A25" s="17">
        <v>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7"/>
    </row>
    <row r="26" spans="1:14" s="10" customFormat="1" ht="15" customHeight="1" hidden="1" outlineLevel="1">
      <c r="A26" s="17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7"/>
    </row>
    <row r="27" spans="2:13" s="17" customFormat="1" ht="15" collapsed="1">
      <c r="B27" s="20">
        <v>4</v>
      </c>
      <c r="C27" s="18" t="s">
        <v>143</v>
      </c>
      <c r="L27" s="17" t="s">
        <v>118</v>
      </c>
      <c r="M27" s="18"/>
    </row>
    <row r="28" spans="3:14" s="17" customFormat="1" ht="15">
      <c r="C28" s="21" t="s">
        <v>15</v>
      </c>
      <c r="D28" s="22">
        <f ca="1">INDIRECT(CONCATENATE("КЭТ1!","C",TEXT(MATCH(C28,КЭТ1!$D$1:$D$280,0),0)))</f>
        <v>2.6</v>
      </c>
      <c r="E28" s="21" t="s">
        <v>26</v>
      </c>
      <c r="F28" s="22">
        <f ca="1">INDIRECT(CONCATENATE("КЭТ1!","C",TEXT(MATCH(E28,КЭТ1!$D$1:$D$280,0),0)))</f>
        <v>2.3</v>
      </c>
      <c r="G28" s="21" t="s">
        <v>39</v>
      </c>
      <c r="H28" s="22">
        <f ca="1">INDIRECT(CONCATENATE("КЭТ1!","C",TEXT(MATCH(G28,КЭТ1!$D$1:$D$280,0),0)))</f>
        <v>2.4</v>
      </c>
      <c r="I28" s="21" t="s">
        <v>52</v>
      </c>
      <c r="J28" s="22">
        <f ca="1">INDIRECT(CONCATENATE("КЭТ1!","C",TEXT(MATCH(I28,КЭТ1!$D$1:$D$280,0),0)))</f>
        <v>2.4</v>
      </c>
      <c r="K28" s="21" t="s">
        <v>67</v>
      </c>
      <c r="L28" s="22">
        <f ca="1">INDIRECT(CONCATENATE("КЭТ1!","C",TEXT(MATCH(K28,КЭТ1!$D$1:$D$280,0),0)))</f>
        <v>2.6</v>
      </c>
      <c r="M28" s="23">
        <f>SUM(D28+F28+H28+J28+L28)</f>
        <v>12.3</v>
      </c>
      <c r="N28" s="22"/>
    </row>
    <row r="29" spans="1:14" s="10" customFormat="1" ht="15" customHeight="1" hidden="1" outlineLevel="1">
      <c r="A29" s="17">
        <v>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7"/>
    </row>
    <row r="30" spans="1:14" s="10" customFormat="1" ht="15" customHeight="1" hidden="1" outlineLevel="1">
      <c r="A30" s="17">
        <v>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7"/>
    </row>
    <row r="31" spans="1:14" s="10" customFormat="1" ht="15" customHeight="1" hidden="1" outlineLevel="1">
      <c r="A31" s="17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7"/>
    </row>
    <row r="32" spans="1:14" s="10" customFormat="1" ht="15" customHeight="1" hidden="1" outlineLevel="1">
      <c r="A32" s="17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7"/>
    </row>
    <row r="33" spans="1:14" s="10" customFormat="1" ht="15" customHeight="1" hidden="1" outlineLevel="1">
      <c r="A33" s="17">
        <v>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7"/>
    </row>
    <row r="34" spans="2:13" s="17" customFormat="1" ht="15" collapsed="1">
      <c r="B34" s="20">
        <v>5</v>
      </c>
      <c r="C34" s="18" t="s">
        <v>132</v>
      </c>
      <c r="L34" s="17" t="s">
        <v>129</v>
      </c>
      <c r="M34" s="18"/>
    </row>
    <row r="35" spans="3:14" s="17" customFormat="1" ht="15">
      <c r="C35" s="21" t="s">
        <v>53</v>
      </c>
      <c r="D35" s="22">
        <f ca="1">INDIRECT(CONCATENATE("КЭТ1!","C",TEXT(MATCH(C35,КЭТ1!$D$1:$D$280,0),0)))</f>
        <v>2.2</v>
      </c>
      <c r="E35" s="21" t="s">
        <v>14</v>
      </c>
      <c r="F35" s="22">
        <f ca="1">INDIRECT(CONCATENATE("КЭТ1!","C",TEXT(MATCH(E35,КЭТ1!$D$1:$D$280,0),0)))</f>
        <v>2.2</v>
      </c>
      <c r="G35" s="21" t="s">
        <v>27</v>
      </c>
      <c r="H35" s="22">
        <f ca="1">INDIRECT(CONCATENATE("КЭТ1!","C",TEXT(MATCH(G35,КЭТ1!$D$1:$D$280,0),0)))</f>
        <v>2</v>
      </c>
      <c r="I35" s="21" t="s">
        <v>40</v>
      </c>
      <c r="J35" s="22">
        <f ca="1">INDIRECT(CONCATENATE("КЭТ1!","C",TEXT(MATCH(I35,КЭТ1!$D$1:$D$280,0),0)))</f>
        <v>2.1</v>
      </c>
      <c r="K35" s="21" t="s">
        <v>80</v>
      </c>
      <c r="L35" s="22">
        <f ca="1">INDIRECT(CONCATENATE("КЭТ1!","C",TEXT(MATCH(K35,КЭТ1!$D$1:$D$280,0),0)))</f>
        <v>2.3</v>
      </c>
      <c r="M35" s="23">
        <f>SUM(D35+F35+H35+J35+L35)</f>
        <v>10.8</v>
      </c>
      <c r="N35" s="22"/>
    </row>
    <row r="36" spans="1:14" s="10" customFormat="1" ht="15" customHeight="1" hidden="1" outlineLevel="1">
      <c r="A36" s="17">
        <v>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</row>
    <row r="37" spans="1:14" s="10" customFormat="1" ht="15" customHeight="1" hidden="1" outlineLevel="1">
      <c r="A37" s="17">
        <v>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7"/>
    </row>
    <row r="38" spans="1:14" s="10" customFormat="1" ht="15" customHeight="1" hidden="1" outlineLevel="1">
      <c r="A38" s="17">
        <v>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7"/>
    </row>
    <row r="39" spans="1:14" s="10" customFormat="1" ht="15" customHeight="1" hidden="1" outlineLevel="1">
      <c r="A39" s="17">
        <v>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7"/>
    </row>
    <row r="40" spans="1:14" s="10" customFormat="1" ht="15" customHeight="1" hidden="1" outlineLevel="1">
      <c r="A40" s="17">
        <v>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7"/>
    </row>
    <row r="41" spans="2:13" s="17" customFormat="1" ht="15" collapsed="1">
      <c r="B41" s="20">
        <v>6</v>
      </c>
      <c r="C41" s="18" t="s">
        <v>133</v>
      </c>
      <c r="L41" s="17" t="s">
        <v>129</v>
      </c>
      <c r="M41" s="18"/>
    </row>
    <row r="42" spans="3:14" s="17" customFormat="1" ht="15">
      <c r="C42" s="21" t="s">
        <v>53</v>
      </c>
      <c r="D42" s="22">
        <f ca="1">INDIRECT(CONCATENATE("КЭТ1!","C",TEXT(MATCH(C42,КЭТ1!$D$1:$D$280,0),0)))</f>
        <v>2.2</v>
      </c>
      <c r="E42" s="21" t="s">
        <v>14</v>
      </c>
      <c r="F42" s="22">
        <f ca="1">INDIRECT(CONCATENATE("КЭТ1!","C",TEXT(MATCH(E42,КЭТ1!$D$1:$D$280,0),0)))</f>
        <v>2.2</v>
      </c>
      <c r="G42" s="21" t="s">
        <v>27</v>
      </c>
      <c r="H42" s="22">
        <f ca="1">INDIRECT(CONCATENATE("КЭТ1!","C",TEXT(MATCH(G42,КЭТ1!$D$1:$D$280,0),0)))</f>
        <v>2</v>
      </c>
      <c r="I42" s="21" t="s">
        <v>40</v>
      </c>
      <c r="J42" s="22">
        <f ca="1">INDIRECT(CONCATENATE("КЭТ1!","C",TEXT(MATCH(I42,КЭТ1!$D$1:$D$280,0),0)))</f>
        <v>2.1</v>
      </c>
      <c r="K42" s="21" t="s">
        <v>64</v>
      </c>
      <c r="L42" s="22">
        <f ca="1">INDIRECT(CONCATENATE("КЭТ1!","C",TEXT(MATCH(K42,КЭТ1!$D$1:$D$280,0),0)))</f>
        <v>2.3</v>
      </c>
      <c r="M42" s="23">
        <f>SUM(D42+F42+H42+J42+L42)</f>
        <v>10.8</v>
      </c>
      <c r="N42" s="22"/>
    </row>
    <row r="43" spans="1:14" s="10" customFormat="1" ht="15" customHeight="1" hidden="1" outlineLevel="1">
      <c r="A43" s="17">
        <v>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7"/>
    </row>
    <row r="44" spans="1:14" s="10" customFormat="1" ht="15" customHeight="1" hidden="1" outlineLevel="1">
      <c r="A44" s="17">
        <v>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7"/>
    </row>
    <row r="45" spans="1:14" s="10" customFormat="1" ht="15" customHeight="1" hidden="1" outlineLevel="1">
      <c r="A45" s="17">
        <v>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7"/>
    </row>
    <row r="46" spans="1:14" s="10" customFormat="1" ht="15" customHeight="1" hidden="1" outlineLevel="1">
      <c r="A46" s="17">
        <v>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7"/>
    </row>
    <row r="47" spans="1:14" s="10" customFormat="1" ht="15" customHeight="1" hidden="1" outlineLevel="1">
      <c r="A47" s="17">
        <v>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7"/>
    </row>
    <row r="48" spans="2:13" s="17" customFormat="1" ht="15" collapsed="1">
      <c r="B48" s="20">
        <v>7</v>
      </c>
      <c r="C48" s="18" t="s">
        <v>134</v>
      </c>
      <c r="L48" s="17" t="s">
        <v>135</v>
      </c>
      <c r="M48" s="18"/>
    </row>
    <row r="49" spans="3:14" s="17" customFormat="1" ht="15">
      <c r="C49" s="21" t="s">
        <v>52</v>
      </c>
      <c r="D49" s="22">
        <f ca="1">INDIRECT(CONCATENATE("КЭТ1!","C",TEXT(MATCH(C49,КЭТ1!$D$1:$D$280,0),0)))</f>
        <v>2.4</v>
      </c>
      <c r="E49" s="21" t="s">
        <v>15</v>
      </c>
      <c r="F49" s="22">
        <f ca="1">INDIRECT(CONCATENATE("КЭТ1!","C",TEXT(MATCH(E49,КЭТ1!$D$1:$D$280,0),0)))</f>
        <v>2.6</v>
      </c>
      <c r="G49" s="21" t="s">
        <v>66</v>
      </c>
      <c r="H49" s="22">
        <f ca="1">INDIRECT(CONCATENATE("КЭТ1!","C",TEXT(MATCH(G49,КЭТ1!$D$1:$D$280,0),0)))</f>
        <v>2.2</v>
      </c>
      <c r="I49" s="21" t="s">
        <v>26</v>
      </c>
      <c r="J49" s="22">
        <f ca="1">INDIRECT(CONCATENATE("КЭТ1!","C",TEXT(MATCH(I49,КЭТ1!$D$1:$D$280,0),0)))</f>
        <v>2.3</v>
      </c>
      <c r="K49" s="21" t="s">
        <v>45</v>
      </c>
      <c r="L49" s="22">
        <f ca="1">INDIRECT(CONCATENATE("КЭТ1!","C",TEXT(MATCH(K49,КЭТ1!$D$1:$D$280,0),0)))</f>
        <v>3</v>
      </c>
      <c r="M49" s="23">
        <f>SUM(D49+F49+H49+J49+L49)</f>
        <v>12.5</v>
      </c>
      <c r="N49" s="22"/>
    </row>
    <row r="50" spans="1:14" s="10" customFormat="1" ht="15" customHeight="1" hidden="1" outlineLevel="1">
      <c r="A50" s="17">
        <v>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7"/>
    </row>
    <row r="51" spans="1:14" s="10" customFormat="1" ht="15" customHeight="1" hidden="1" outlineLevel="1">
      <c r="A51" s="17">
        <v>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7"/>
    </row>
    <row r="52" spans="1:14" s="10" customFormat="1" ht="15" customHeight="1" hidden="1" outlineLevel="1">
      <c r="A52" s="17">
        <v>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7"/>
    </row>
    <row r="53" spans="1:14" s="10" customFormat="1" ht="15" customHeight="1" hidden="1" outlineLevel="1">
      <c r="A53" s="17">
        <v>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7"/>
    </row>
    <row r="54" spans="1:14" s="10" customFormat="1" ht="15" customHeight="1" hidden="1" outlineLevel="1">
      <c r="A54" s="17">
        <v>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7"/>
    </row>
    <row r="55" spans="2:13" s="17" customFormat="1" ht="15" collapsed="1">
      <c r="B55" s="20">
        <v>8</v>
      </c>
      <c r="C55" s="18" t="s">
        <v>136</v>
      </c>
      <c r="L55" s="17" t="s">
        <v>118</v>
      </c>
      <c r="M55" s="18"/>
    </row>
    <row r="56" spans="3:14" s="17" customFormat="1" ht="15">
      <c r="C56" s="21" t="s">
        <v>14</v>
      </c>
      <c r="D56" s="22">
        <f ca="1">INDIRECT(CONCATENATE("КЭТ1!","C",TEXT(MATCH(C56,КЭТ1!$D$1:$D$280,0),0)))</f>
        <v>2.2</v>
      </c>
      <c r="E56" s="21" t="s">
        <v>51</v>
      </c>
      <c r="F56" s="22">
        <f ca="1">INDIRECT(CONCATENATE("КЭТ1!","C",TEXT(MATCH(E56,КЭТ1!$D$1:$D$280,0),0)))</f>
        <v>1.6</v>
      </c>
      <c r="G56" s="21" t="s">
        <v>27</v>
      </c>
      <c r="H56" s="22">
        <f ca="1">INDIRECT(CONCATENATE("КЭТ1!","C",TEXT(MATCH(G56,КЭТ1!$D$1:$D$280,0),0)))</f>
        <v>2</v>
      </c>
      <c r="I56" s="21" t="s">
        <v>40</v>
      </c>
      <c r="J56" s="22">
        <f ca="1">INDIRECT(CONCATENATE("КЭТ1!","C",TEXT(MATCH(I56,КЭТ1!$D$1:$D$280,0),0)))</f>
        <v>2.1</v>
      </c>
      <c r="K56" s="21" t="s">
        <v>63</v>
      </c>
      <c r="L56" s="22">
        <f ca="1">INDIRECT(CONCATENATE("КЭТ1!","C",TEXT(MATCH(K56,КЭТ1!$D$1:$D$280,0),0)))</f>
        <v>1.9</v>
      </c>
      <c r="M56" s="23">
        <f>SUM(D56+F56+H56+J56+L56)</f>
        <v>9.8</v>
      </c>
      <c r="N56" s="22"/>
    </row>
    <row r="57" spans="1:14" s="10" customFormat="1" ht="15" customHeight="1" hidden="1" outlineLevel="1">
      <c r="A57" s="17">
        <v>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</row>
    <row r="58" spans="1:14" s="10" customFormat="1" ht="15" customHeight="1" hidden="1" outlineLevel="1">
      <c r="A58" s="17">
        <v>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7"/>
    </row>
    <row r="59" spans="1:14" s="10" customFormat="1" ht="15" customHeight="1" hidden="1" outlineLevel="1">
      <c r="A59" s="17">
        <v>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7"/>
    </row>
    <row r="60" spans="1:14" s="10" customFormat="1" ht="15" customHeight="1" hidden="1" outlineLevel="1">
      <c r="A60" s="17">
        <v>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7"/>
    </row>
    <row r="61" spans="1:14" s="10" customFormat="1" ht="15" customHeight="1" hidden="1" outlineLevel="1">
      <c r="A61" s="17">
        <v>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7"/>
    </row>
    <row r="62" spans="2:13" s="17" customFormat="1" ht="15" collapsed="1">
      <c r="B62" s="20">
        <v>9</v>
      </c>
      <c r="C62" s="18" t="s">
        <v>137</v>
      </c>
      <c r="L62" s="17" t="s">
        <v>138</v>
      </c>
      <c r="M62" s="18"/>
    </row>
    <row r="63" spans="3:14" s="17" customFormat="1" ht="15">
      <c r="C63" s="21" t="s">
        <v>52</v>
      </c>
      <c r="D63" s="22">
        <f ca="1">INDIRECT(CONCATENATE("КЭТ1!","C",TEXT(MATCH(C63,КЭТ1!$D$1:$D$280,0),0)))</f>
        <v>2.4</v>
      </c>
      <c r="E63" s="21" t="s">
        <v>16</v>
      </c>
      <c r="F63" s="22">
        <f ca="1">INDIRECT(CONCATENATE("КЭТ1!","C",TEXT(MATCH(E63,КЭТ1!$D$1:$D$280,0),0)))</f>
        <v>2.4</v>
      </c>
      <c r="G63" s="21" t="s">
        <v>26</v>
      </c>
      <c r="H63" s="22">
        <f ca="1">INDIRECT(CONCATENATE("КЭТ1!","C",TEXT(MATCH(G63,КЭТ1!$D$1:$D$280,0),0)))</f>
        <v>2.3</v>
      </c>
      <c r="I63" s="21" t="s">
        <v>40</v>
      </c>
      <c r="J63" s="22">
        <f ca="1">INDIRECT(CONCATENATE("КЭТ1!","C",TEXT(MATCH(I63,КЭТ1!$D$1:$D$280,0),0)))</f>
        <v>2.1</v>
      </c>
      <c r="K63" s="21" t="s">
        <v>81</v>
      </c>
      <c r="L63" s="22">
        <f ca="1">INDIRECT(CONCATENATE("КЭТ1!","C",TEXT(MATCH(K63,КЭТ1!$D$1:$D$280,0),0)))</f>
        <v>2.7</v>
      </c>
      <c r="M63" s="23">
        <f>SUM(D63+F63+H63+J63+L63)</f>
        <v>11.899999999999999</v>
      </c>
      <c r="N63" s="22"/>
    </row>
    <row r="64" spans="1:14" s="10" customFormat="1" ht="15" customHeight="1" hidden="1" outlineLevel="1">
      <c r="A64" s="17">
        <v>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7"/>
    </row>
    <row r="65" spans="1:14" s="10" customFormat="1" ht="15" customHeight="1" hidden="1" outlineLevel="1">
      <c r="A65" s="17">
        <v>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7"/>
    </row>
    <row r="66" spans="1:14" s="10" customFormat="1" ht="15" customHeight="1" hidden="1" outlineLevel="1">
      <c r="A66" s="17">
        <v>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7"/>
    </row>
    <row r="67" spans="1:14" s="10" customFormat="1" ht="15" customHeight="1" hidden="1" outlineLevel="1">
      <c r="A67" s="17">
        <v>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7"/>
    </row>
    <row r="68" spans="1:14" s="10" customFormat="1" ht="15" customHeight="1" hidden="1" outlineLevel="1">
      <c r="A68" s="17">
        <v>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8"/>
      <c r="N68" s="17"/>
    </row>
    <row r="69" spans="2:13" s="17" customFormat="1" ht="15" collapsed="1">
      <c r="B69" s="20">
        <v>10</v>
      </c>
      <c r="C69" s="18" t="s">
        <v>139</v>
      </c>
      <c r="L69" s="17" t="s">
        <v>138</v>
      </c>
      <c r="M69" s="18"/>
    </row>
    <row r="70" spans="3:14" s="17" customFormat="1" ht="15">
      <c r="C70" s="21" t="s">
        <v>52</v>
      </c>
      <c r="D70" s="22">
        <f ca="1">INDIRECT(CONCATENATE("КЭТ1!","C",TEXT(MATCH(C70,КЭТ1!$D$1:$D$280,0),0)))</f>
        <v>2.4</v>
      </c>
      <c r="E70" s="21" t="s">
        <v>13</v>
      </c>
      <c r="F70" s="22">
        <f ca="1">INDIRECT(CONCATENATE("КЭТ1!","C",TEXT(MATCH(E70,КЭТ1!$D$1:$D$280,0),0)))</f>
        <v>2.3</v>
      </c>
      <c r="G70" s="21" t="s">
        <v>26</v>
      </c>
      <c r="H70" s="22">
        <f ca="1">INDIRECT(CONCATENATE("КЭТ1!","C",TEXT(MATCH(G70,КЭТ1!$D$1:$D$280,0),0)))</f>
        <v>2.3</v>
      </c>
      <c r="I70" s="21" t="s">
        <v>39</v>
      </c>
      <c r="J70" s="22">
        <f ca="1">INDIRECT(CONCATENATE("КЭТ1!","C",TEXT(MATCH(I70,КЭТ1!$D$1:$D$280,0),0)))</f>
        <v>2.4</v>
      </c>
      <c r="K70" s="21" t="s">
        <v>66</v>
      </c>
      <c r="L70" s="22">
        <f ca="1">INDIRECT(CONCATENATE("КЭТ1!","C",TEXT(MATCH(K70,КЭТ1!$D$1:$D$280,0),0)))</f>
        <v>2.2</v>
      </c>
      <c r="M70" s="23">
        <f>SUM(D70+F70+H70+J70+L70)</f>
        <v>11.599999999999998</v>
      </c>
      <c r="N70" s="22"/>
    </row>
    <row r="71" spans="1:14" s="10" customFormat="1" ht="15" customHeight="1" hidden="1" outlineLevel="1">
      <c r="A71" s="17">
        <v>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7"/>
    </row>
    <row r="72" spans="1:14" s="10" customFormat="1" ht="15" customHeight="1" hidden="1" outlineLevel="1">
      <c r="A72" s="17">
        <v>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7"/>
    </row>
    <row r="73" spans="1:14" s="10" customFormat="1" ht="15" customHeight="1" hidden="1" outlineLevel="1">
      <c r="A73" s="17">
        <v>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7"/>
    </row>
    <row r="74" spans="1:14" s="10" customFormat="1" ht="15" customHeight="1" hidden="1" outlineLevel="1">
      <c r="A74" s="17">
        <v>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7"/>
    </row>
    <row r="75" spans="1:14" s="10" customFormat="1" ht="15" customHeight="1" hidden="1" outlineLevel="1">
      <c r="A75" s="17">
        <v>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8"/>
      <c r="N75" s="17"/>
    </row>
    <row r="76" spans="2:13" s="17" customFormat="1" ht="15" collapsed="1">
      <c r="B76" s="20">
        <v>11</v>
      </c>
      <c r="C76" s="18" t="s">
        <v>140</v>
      </c>
      <c r="L76" s="17" t="s">
        <v>122</v>
      </c>
      <c r="M76" s="18"/>
    </row>
    <row r="77" spans="3:14" s="17" customFormat="1" ht="15">
      <c r="C77" s="21" t="s">
        <v>16</v>
      </c>
      <c r="D77" s="22">
        <f ca="1">INDIRECT(CONCATENATE("КЭТ1!","C",TEXT(MATCH(C77,КЭТ1!$D$1:$D$280,0),0)))</f>
        <v>2.4</v>
      </c>
      <c r="E77" s="21" t="s">
        <v>53</v>
      </c>
      <c r="F77" s="22">
        <f ca="1">INDIRECT(CONCATENATE("КЭТ1!","C",TEXT(MATCH(E77,КЭТ1!$D$1:$D$280,0),0)))</f>
        <v>2.2</v>
      </c>
      <c r="G77" s="21" t="s">
        <v>27</v>
      </c>
      <c r="H77" s="22">
        <f ca="1">INDIRECT(CONCATENATE("КЭТ1!","C",TEXT(MATCH(G77,КЭТ1!$D$1:$D$280,0),0)))</f>
        <v>2</v>
      </c>
      <c r="I77" s="21" t="s">
        <v>40</v>
      </c>
      <c r="J77" s="22">
        <f ca="1">INDIRECT(CONCATENATE("КЭТ1!","C",TEXT(MATCH(I77,КЭТ1!$D$1:$D$280,0),0)))</f>
        <v>2.1</v>
      </c>
      <c r="K77" s="21" t="s">
        <v>66</v>
      </c>
      <c r="L77" s="22">
        <f ca="1">INDIRECT(CONCATENATE("КЭТ1!","C",TEXT(MATCH(K77,КЭТ1!$D$1:$D$280,0),0)))</f>
        <v>2.2</v>
      </c>
      <c r="M77" s="23">
        <f>SUM(D77+F77+H77+J77+L77)</f>
        <v>10.899999999999999</v>
      </c>
      <c r="N77" s="22"/>
    </row>
    <row r="78" spans="1:14" s="10" customFormat="1" ht="15" customHeight="1" hidden="1" outlineLevel="1">
      <c r="A78" s="17">
        <v>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8"/>
      <c r="N78" s="17"/>
    </row>
    <row r="79" spans="1:14" s="10" customFormat="1" ht="15" customHeight="1" hidden="1" outlineLevel="1">
      <c r="A79" s="17">
        <v>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8"/>
      <c r="N79" s="17"/>
    </row>
    <row r="80" spans="1:14" s="10" customFormat="1" ht="15" customHeight="1" hidden="1" outlineLevel="1">
      <c r="A80" s="17">
        <v>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8"/>
      <c r="N80" s="17"/>
    </row>
    <row r="81" spans="1:15" ht="15" customHeight="1" hidden="1" outlineLevel="1">
      <c r="A81" s="17">
        <v>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 customHeight="1" hidden="1" outlineLevel="1">
      <c r="A82" s="17">
        <v>5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3" s="17" customFormat="1" ht="15" collapsed="1">
      <c r="B83" s="20">
        <v>12</v>
      </c>
      <c r="C83" s="18" t="s">
        <v>144</v>
      </c>
      <c r="L83" s="17" t="s">
        <v>145</v>
      </c>
      <c r="M83" s="18"/>
    </row>
    <row r="84" spans="3:14" s="17" customFormat="1" ht="15">
      <c r="C84" s="21" t="s">
        <v>14</v>
      </c>
      <c r="D84" s="22">
        <f ca="1">INDIRECT(CONCATENATE("КЭТ1!","C",TEXT(MATCH(C84,КЭТ1!$D$1:$D$280,0),0)))</f>
        <v>2.2</v>
      </c>
      <c r="E84" s="21" t="s">
        <v>53</v>
      </c>
      <c r="F84" s="22">
        <f ca="1">INDIRECT(CONCATENATE("КЭТ1!","C",TEXT(MATCH(E84,КЭТ1!$D$1:$D$280,0),0)))</f>
        <v>2.2</v>
      </c>
      <c r="G84" s="21" t="s">
        <v>27</v>
      </c>
      <c r="H84" s="22">
        <f ca="1">INDIRECT(CONCATENATE("КЭТ1!","C",TEXT(MATCH(G84,КЭТ1!$D$1:$D$280,0),0)))</f>
        <v>2</v>
      </c>
      <c r="I84" s="21" t="s">
        <v>33</v>
      </c>
      <c r="J84" s="22">
        <f ca="1">INDIRECT(CONCATENATE("КЭТ1!","C",TEXT(MATCH(I84,КЭТ1!$D$1:$D$280,0),0)))</f>
        <v>1.7</v>
      </c>
      <c r="K84" s="21" t="s">
        <v>63</v>
      </c>
      <c r="L84" s="22">
        <f ca="1">INDIRECT(CONCATENATE("КЭТ1!","C",TEXT(MATCH(K84,КЭТ1!$D$1:$D$280,0),0)))</f>
        <v>1.9</v>
      </c>
      <c r="M84" s="23">
        <f>SUM(D84+F84+H84+J84+L84)</f>
        <v>10</v>
      </c>
      <c r="N84" s="22"/>
    </row>
    <row r="85" spans="1:15" ht="15" customHeight="1" hidden="1" outlineLevel="1">
      <c r="A85" s="17">
        <v>1</v>
      </c>
      <c r="O85" s="10"/>
    </row>
    <row r="86" spans="1:15" ht="15" customHeight="1" hidden="1" outlineLevel="1">
      <c r="A86" s="17">
        <v>2</v>
      </c>
      <c r="O86" s="10"/>
    </row>
    <row r="87" spans="1:15" ht="15" customHeight="1" hidden="1" outlineLevel="1">
      <c r="A87" s="17">
        <v>3</v>
      </c>
      <c r="O87" s="10"/>
    </row>
    <row r="88" spans="1:15" ht="15" customHeight="1" hidden="1" outlineLevel="1">
      <c r="A88" s="17">
        <v>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 customHeight="1" hidden="1" outlineLevel="1">
      <c r="A89" s="17">
        <v>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4.25" collapsed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</sheetData>
  <sheetProtection/>
  <printOptions/>
  <pageMargins left="0.3937007874015748" right="0" top="0.73" bottom="0.34" header="0.1968503937007874" footer="0.31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93"/>
  <sheetViews>
    <sheetView zoomScale="90" zoomScaleNormal="90" zoomScalePageLayoutView="0" workbookViewId="0" topLeftCell="A4">
      <selection activeCell="A9" sqref="A9"/>
    </sheetView>
  </sheetViews>
  <sheetFormatPr defaultColWidth="8.00390625" defaultRowHeight="12.75" outlineLevelRow="1"/>
  <cols>
    <col min="1" max="1" width="6.28125" style="3" customWidth="1"/>
    <col min="2" max="2" width="4.57421875" style="3" customWidth="1"/>
    <col min="3" max="3" width="8.140625" style="5" customWidth="1"/>
    <col min="4" max="4" width="5.57421875" style="16" customWidth="1"/>
    <col min="5" max="5" width="5.57421875" style="26" customWidth="1"/>
    <col min="6" max="9" width="5.7109375" style="6" customWidth="1"/>
    <col min="10" max="10" width="8.57421875" style="4" customWidth="1"/>
    <col min="11" max="11" width="18.28125" style="4" customWidth="1"/>
    <col min="12" max="12" width="9.7109375" style="10" customWidth="1"/>
    <col min="13" max="13" width="9.00390625" style="7" customWidth="1"/>
    <col min="14" max="14" width="11.7109375" style="4" customWidth="1"/>
    <col min="15" max="16384" width="8.00390625" style="4" customWidth="1"/>
  </cols>
  <sheetData>
    <row r="1" spans="1:15" ht="15.75">
      <c r="A1" s="27"/>
      <c r="B1" s="27"/>
      <c r="C1" s="28"/>
      <c r="D1" s="29"/>
      <c r="E1" s="30"/>
      <c r="F1" s="31"/>
      <c r="G1" s="31"/>
      <c r="H1" s="31"/>
      <c r="I1" s="31"/>
      <c r="J1" s="31"/>
      <c r="K1" s="31"/>
      <c r="L1" s="31"/>
      <c r="M1" s="31"/>
      <c r="N1" s="32"/>
      <c r="O1" s="33"/>
    </row>
    <row r="2" spans="1:15" ht="15.75">
      <c r="A2" s="34"/>
      <c r="B2" s="34"/>
      <c r="C2" s="35" t="str">
        <f>'СТАРТ Ж'!C2</f>
        <v>Чемпионат Пензенской области 20 - 22 января 2011 года</v>
      </c>
      <c r="D2" s="36"/>
      <c r="E2" s="37"/>
      <c r="F2" s="34"/>
      <c r="G2" s="34"/>
      <c r="H2" s="34"/>
      <c r="I2" s="34"/>
      <c r="J2" s="31"/>
      <c r="K2" s="31"/>
      <c r="L2" s="31"/>
      <c r="M2" s="31"/>
      <c r="N2" s="32"/>
      <c r="O2" s="33"/>
    </row>
    <row r="3" spans="1:15" ht="15.75">
      <c r="A3" s="38"/>
      <c r="B3" s="38"/>
      <c r="C3" s="28" t="str">
        <f>'СТАРТ Ж'!C4</f>
        <v>Трамплин 1 метр ЖЕНЩИНЫ</v>
      </c>
      <c r="D3" s="39"/>
      <c r="E3" s="30"/>
      <c r="F3" s="28"/>
      <c r="G3" s="28"/>
      <c r="H3" s="28"/>
      <c r="I3" s="28"/>
      <c r="J3" s="31"/>
      <c r="K3" s="31"/>
      <c r="L3" s="31"/>
      <c r="M3" s="31"/>
      <c r="N3" s="40"/>
      <c r="O3" s="33"/>
    </row>
    <row r="4" spans="1:15" ht="15.75">
      <c r="A4" s="38"/>
      <c r="B4" s="38"/>
      <c r="C4" s="28"/>
      <c r="D4" s="29"/>
      <c r="E4" s="30"/>
      <c r="F4" s="28"/>
      <c r="G4" s="28"/>
      <c r="H4" s="28"/>
      <c r="I4" s="28"/>
      <c r="J4" s="31"/>
      <c r="K4" s="31"/>
      <c r="L4" s="31"/>
      <c r="M4" s="31"/>
      <c r="N4" s="32"/>
      <c r="O4" s="33"/>
    </row>
    <row r="5" spans="1:15" ht="12.75" customHeight="1">
      <c r="A5" s="41"/>
      <c r="B5" s="41"/>
      <c r="C5" s="42" t="s">
        <v>105</v>
      </c>
      <c r="D5" s="43"/>
      <c r="E5" s="132" t="s">
        <v>106</v>
      </c>
      <c r="F5" s="133"/>
      <c r="G5" s="133"/>
      <c r="H5" s="133"/>
      <c r="I5" s="133"/>
      <c r="J5" s="44"/>
      <c r="K5" s="44"/>
      <c r="L5" s="45"/>
      <c r="M5" s="46"/>
      <c r="N5" s="47"/>
      <c r="O5" s="33"/>
    </row>
    <row r="6" spans="1:15" ht="16.5" thickBot="1">
      <c r="A6" s="48" t="s">
        <v>103</v>
      </c>
      <c r="B6" s="48" t="s">
        <v>109</v>
      </c>
      <c r="C6" s="49" t="s">
        <v>108</v>
      </c>
      <c r="D6" s="50" t="s">
        <v>104</v>
      </c>
      <c r="E6" s="51">
        <v>1</v>
      </c>
      <c r="F6" s="52">
        <v>2</v>
      </c>
      <c r="G6" s="52">
        <v>3</v>
      </c>
      <c r="H6" s="52">
        <v>4</v>
      </c>
      <c r="I6" s="52">
        <v>5</v>
      </c>
      <c r="J6" s="52"/>
      <c r="K6" s="53"/>
      <c r="L6" s="54" t="s">
        <v>110</v>
      </c>
      <c r="M6" s="55" t="s">
        <v>107</v>
      </c>
      <c r="N6" s="56"/>
      <c r="O6" s="33"/>
    </row>
    <row r="7" spans="1:15" ht="15.75">
      <c r="A7" s="57"/>
      <c r="B7" s="58">
        <v>0</v>
      </c>
      <c r="C7" s="59"/>
      <c r="D7" s="60"/>
      <c r="E7" s="61"/>
      <c r="F7" s="62"/>
      <c r="G7" s="62"/>
      <c r="H7" s="62"/>
      <c r="I7" s="62"/>
      <c r="J7" s="62"/>
      <c r="K7" s="63"/>
      <c r="L7" s="64">
        <v>9999</v>
      </c>
      <c r="M7" s="65"/>
      <c r="N7" s="66"/>
      <c r="O7" s="33"/>
    </row>
    <row r="8" spans="1:15" s="9" customFormat="1" ht="15.75">
      <c r="A8" s="67" t="s">
        <v>151</v>
      </c>
      <c r="B8" s="68">
        <f>'СТАРТ Ж'!B48</f>
        <v>7</v>
      </c>
      <c r="C8" s="69" t="str">
        <f>'СТАРТ Ж'!C48</f>
        <v>Ильиных Кристина, 1994, Екатеринбург</v>
      </c>
      <c r="D8" s="70"/>
      <c r="E8" s="71"/>
      <c r="F8" s="69"/>
      <c r="G8" s="69"/>
      <c r="H8" s="69"/>
      <c r="I8" s="69"/>
      <c r="J8" s="69"/>
      <c r="K8" s="67"/>
      <c r="L8" s="72">
        <f>SUM(K14)</f>
        <v>233.8</v>
      </c>
      <c r="M8" s="73" t="str">
        <f>'СТАРТ Ж'!L48</f>
        <v>Валова Н.Л.</v>
      </c>
      <c r="N8" s="27"/>
      <c r="O8" s="27"/>
    </row>
    <row r="9" spans="1:15" ht="15.75" outlineLevel="1">
      <c r="A9" s="74"/>
      <c r="B9" s="75">
        <f aca="true" t="shared" si="0" ref="B9:B14">B8</f>
        <v>7</v>
      </c>
      <c r="C9" s="67" t="str">
        <f>'СТАРТ Ж'!C49</f>
        <v>403В</v>
      </c>
      <c r="D9" s="76">
        <f>'СТАРТ Ж'!D49</f>
        <v>2.4</v>
      </c>
      <c r="E9" s="77">
        <v>7.5</v>
      </c>
      <c r="F9" s="77">
        <v>6.5</v>
      </c>
      <c r="G9" s="77">
        <v>7</v>
      </c>
      <c r="H9" s="77">
        <v>7.5</v>
      </c>
      <c r="I9" s="77">
        <v>7.5</v>
      </c>
      <c r="J9" s="78">
        <f>(SUM(E9:I9)-MAX(E9:I9)-MIN(E9:I9))</f>
        <v>22</v>
      </c>
      <c r="K9" s="79">
        <f>(SUM(E9:I9)-MAX(E9:I9)-MIN(E9:I9))*D9</f>
        <v>52.8</v>
      </c>
      <c r="L9" s="80">
        <f aca="true" t="shared" si="1" ref="L9:L14">L8</f>
        <v>233.8</v>
      </c>
      <c r="M9" s="81"/>
      <c r="N9" s="33"/>
      <c r="O9" s="33"/>
    </row>
    <row r="10" spans="1:15" ht="15.75" outlineLevel="1">
      <c r="A10" s="74"/>
      <c r="B10" s="75">
        <f t="shared" si="0"/>
        <v>7</v>
      </c>
      <c r="C10" s="67" t="str">
        <f>'СТАРТ Ж'!E49</f>
        <v>105В</v>
      </c>
      <c r="D10" s="76">
        <f>'СТАРТ Ж'!F49</f>
        <v>2.6</v>
      </c>
      <c r="E10" s="77">
        <v>6</v>
      </c>
      <c r="F10" s="77">
        <v>6</v>
      </c>
      <c r="G10" s="77">
        <v>6.5</v>
      </c>
      <c r="H10" s="77">
        <v>6</v>
      </c>
      <c r="I10" s="77">
        <v>6</v>
      </c>
      <c r="J10" s="78">
        <f>(SUM(E10:I10)-MAX(E10:I10)-MIN(E10:I10))</f>
        <v>18</v>
      </c>
      <c r="K10" s="79">
        <f>(SUM(E10:I10)-MAX(E10:I10)-MIN(E10:I10))*D10</f>
        <v>46.800000000000004</v>
      </c>
      <c r="L10" s="80">
        <f t="shared" si="1"/>
        <v>233.8</v>
      </c>
      <c r="M10" s="81"/>
      <c r="N10" s="33"/>
      <c r="O10" s="33"/>
    </row>
    <row r="11" spans="1:15" ht="15.75" outlineLevel="1">
      <c r="A11" s="74"/>
      <c r="B11" s="75">
        <f t="shared" si="0"/>
        <v>7</v>
      </c>
      <c r="C11" s="67" t="str">
        <f>'СТАРТ Ж'!G49</f>
        <v>5132Д</v>
      </c>
      <c r="D11" s="76">
        <f>'СТАРТ Ж'!H49</f>
        <v>2.2</v>
      </c>
      <c r="E11" s="77">
        <v>7.5</v>
      </c>
      <c r="F11" s="77">
        <v>7</v>
      </c>
      <c r="G11" s="77">
        <v>7.5</v>
      </c>
      <c r="H11" s="77">
        <v>7.5</v>
      </c>
      <c r="I11" s="77">
        <v>7</v>
      </c>
      <c r="J11" s="78">
        <f>(SUM(E11:I11)-MAX(E11:I11)-MIN(E11:I11))</f>
        <v>22</v>
      </c>
      <c r="K11" s="79">
        <f>(SUM(E11:I11)-MAX(E11:I11)-MIN(E11:I11))*D11</f>
        <v>48.400000000000006</v>
      </c>
      <c r="L11" s="80">
        <f t="shared" si="1"/>
        <v>233.8</v>
      </c>
      <c r="M11" s="81"/>
      <c r="N11" s="33"/>
      <c r="O11" s="33"/>
    </row>
    <row r="12" spans="1:15" ht="15.75" outlineLevel="1">
      <c r="A12" s="74"/>
      <c r="B12" s="75">
        <f t="shared" si="0"/>
        <v>7</v>
      </c>
      <c r="C12" s="67" t="str">
        <f>'СТАРТ Ж'!I49</f>
        <v>203В</v>
      </c>
      <c r="D12" s="76">
        <f>'СТАРТ Ж'!J49</f>
        <v>2.3</v>
      </c>
      <c r="E12" s="77">
        <v>7</v>
      </c>
      <c r="F12" s="77">
        <v>7</v>
      </c>
      <c r="G12" s="77">
        <v>7</v>
      </c>
      <c r="H12" s="77">
        <v>7</v>
      </c>
      <c r="I12" s="77">
        <v>6.5</v>
      </c>
      <c r="J12" s="78">
        <f>(SUM(E12:I12)-MAX(E12:I12)-MIN(E12:I12))</f>
        <v>21</v>
      </c>
      <c r="K12" s="79">
        <f>(SUM(E12:I12)-MAX(E12:I12)-MIN(E12:I12))*D12</f>
        <v>48.3</v>
      </c>
      <c r="L12" s="80">
        <f t="shared" si="1"/>
        <v>233.8</v>
      </c>
      <c r="M12" s="81"/>
      <c r="N12" s="33"/>
      <c r="O12" s="33"/>
    </row>
    <row r="13" spans="1:15" ht="15.75" outlineLevel="1">
      <c r="A13" s="74"/>
      <c r="B13" s="75">
        <f t="shared" si="0"/>
        <v>7</v>
      </c>
      <c r="C13" s="67" t="str">
        <f>'СТАРТ Ж'!K49</f>
        <v>305С</v>
      </c>
      <c r="D13" s="76">
        <f>'СТАРТ Ж'!L49</f>
        <v>3</v>
      </c>
      <c r="E13" s="77">
        <v>3.5</v>
      </c>
      <c r="F13" s="77">
        <v>4.5</v>
      </c>
      <c r="G13" s="77">
        <v>4</v>
      </c>
      <c r="H13" s="77">
        <v>4.5</v>
      </c>
      <c r="I13" s="77">
        <v>4</v>
      </c>
      <c r="J13" s="78">
        <f>(SUM(E13:I13)-MAX(E13:I13)-MIN(E13:I13))</f>
        <v>12.5</v>
      </c>
      <c r="K13" s="79">
        <f>(SUM(E13:I13)-MAX(E13:I13)-MIN(E13:I13))*D13</f>
        <v>37.5</v>
      </c>
      <c r="L13" s="80">
        <f t="shared" si="1"/>
        <v>233.8</v>
      </c>
      <c r="M13" s="81"/>
      <c r="N13" s="33"/>
      <c r="O13" s="33"/>
    </row>
    <row r="14" spans="1:15" ht="15.75" outlineLevel="1">
      <c r="A14" s="74"/>
      <c r="B14" s="75">
        <f t="shared" si="0"/>
        <v>7</v>
      </c>
      <c r="C14" s="82"/>
      <c r="D14" s="83">
        <f>SUM(D9:D13)</f>
        <v>12.5</v>
      </c>
      <c r="E14" s="84"/>
      <c r="F14" s="77"/>
      <c r="G14" s="77"/>
      <c r="H14" s="77"/>
      <c r="I14" s="77"/>
      <c r="J14" s="78"/>
      <c r="K14" s="85">
        <f>SUM(K9:K13)</f>
        <v>233.8</v>
      </c>
      <c r="L14" s="80">
        <f t="shared" si="1"/>
        <v>233.8</v>
      </c>
      <c r="M14" s="81"/>
      <c r="N14" s="33"/>
      <c r="O14" s="33"/>
    </row>
    <row r="15" spans="1:15" s="9" customFormat="1" ht="15.75">
      <c r="A15" s="67">
        <v>1</v>
      </c>
      <c r="B15" s="68">
        <f>'СТАРТ Ж'!B20</f>
        <v>3</v>
      </c>
      <c r="C15" s="69" t="str">
        <f>'СТАРТ Ж'!C20</f>
        <v>Кулемина Ольга, 1996, МС, Пенза, ПОСДЮСШОР,  ШВСМ</v>
      </c>
      <c r="D15" s="70"/>
      <c r="E15" s="71"/>
      <c r="F15" s="69"/>
      <c r="G15" s="69"/>
      <c r="H15" s="69"/>
      <c r="I15" s="69"/>
      <c r="J15" s="69"/>
      <c r="K15" s="67"/>
      <c r="L15" s="72">
        <f>SUM(K21)</f>
        <v>229.70000000000002</v>
      </c>
      <c r="M15" s="73" t="str">
        <f>'СТАРТ Ж'!L20</f>
        <v>Кулемин О.В., Лукаш Т.Г.</v>
      </c>
      <c r="N15" s="27"/>
      <c r="O15" s="27"/>
    </row>
    <row r="16" spans="1:15" ht="15.75" outlineLevel="1">
      <c r="A16" s="74"/>
      <c r="B16" s="75">
        <f aca="true" t="shared" si="2" ref="B16:B21">B15</f>
        <v>3</v>
      </c>
      <c r="C16" s="67" t="str">
        <f>'СТАРТ Ж'!C21</f>
        <v>105В</v>
      </c>
      <c r="D16" s="76">
        <f>'СТАРТ Ж'!D21</f>
        <v>2.6</v>
      </c>
      <c r="E16" s="77">
        <v>6</v>
      </c>
      <c r="F16" s="77">
        <v>6</v>
      </c>
      <c r="G16" s="77">
        <v>6.5</v>
      </c>
      <c r="H16" s="77">
        <v>6</v>
      </c>
      <c r="I16" s="77">
        <v>6.5</v>
      </c>
      <c r="J16" s="78">
        <f>(SUM(E16:I16)-MAX(E16:I16)-MIN(E16:I16))</f>
        <v>18.5</v>
      </c>
      <c r="K16" s="79">
        <f>(SUM(E16:I16)-MAX(E16:I16)-MIN(E16:I16))*D16</f>
        <v>48.1</v>
      </c>
      <c r="L16" s="80">
        <f aca="true" t="shared" si="3" ref="L16:L21">L15</f>
        <v>229.70000000000002</v>
      </c>
      <c r="M16" s="81"/>
      <c r="N16" s="33"/>
      <c r="O16" s="33"/>
    </row>
    <row r="17" spans="1:15" ht="15.75" outlineLevel="1">
      <c r="A17" s="74"/>
      <c r="B17" s="75">
        <f t="shared" si="2"/>
        <v>3</v>
      </c>
      <c r="C17" s="67" t="str">
        <f>'СТАРТ Ж'!E21</f>
        <v>203В</v>
      </c>
      <c r="D17" s="76">
        <f>'СТАРТ Ж'!F21</f>
        <v>2.3</v>
      </c>
      <c r="E17" s="77">
        <v>7</v>
      </c>
      <c r="F17" s="77">
        <v>6.5</v>
      </c>
      <c r="G17" s="77">
        <v>6.5</v>
      </c>
      <c r="H17" s="77">
        <v>7</v>
      </c>
      <c r="I17" s="77">
        <v>6.5</v>
      </c>
      <c r="J17" s="78">
        <f>(SUM(E17:I17)-MAX(E17:I17)-MIN(E17:I17))</f>
        <v>20</v>
      </c>
      <c r="K17" s="79">
        <f>(SUM(E17:I17)-MAX(E17:I17)-MIN(E17:I17))*D17</f>
        <v>46</v>
      </c>
      <c r="L17" s="80">
        <f t="shared" si="3"/>
        <v>229.70000000000002</v>
      </c>
      <c r="M17" s="81"/>
      <c r="N17" s="33"/>
      <c r="O17" s="33"/>
    </row>
    <row r="18" spans="1:15" ht="15.75" outlineLevel="1">
      <c r="A18" s="74"/>
      <c r="B18" s="75">
        <f t="shared" si="2"/>
        <v>3</v>
      </c>
      <c r="C18" s="67" t="str">
        <f>'СТАРТ Ж'!G21</f>
        <v>303В</v>
      </c>
      <c r="D18" s="76">
        <f>'СТАРТ Ж'!H21</f>
        <v>2.4</v>
      </c>
      <c r="E18" s="77">
        <v>5</v>
      </c>
      <c r="F18" s="77">
        <v>5</v>
      </c>
      <c r="G18" s="77">
        <v>5.5</v>
      </c>
      <c r="H18" s="77">
        <v>5.5</v>
      </c>
      <c r="I18" s="77">
        <v>5.5</v>
      </c>
      <c r="J18" s="78">
        <f>(SUM(E18:I18)-MAX(E18:I18)-MIN(E18:I18))</f>
        <v>16</v>
      </c>
      <c r="K18" s="79">
        <f>(SUM(E18:I18)-MAX(E18:I18)-MIN(E18:I18))*D18</f>
        <v>38.4</v>
      </c>
      <c r="L18" s="80">
        <f t="shared" si="3"/>
        <v>229.70000000000002</v>
      </c>
      <c r="M18" s="81"/>
      <c r="N18" s="33"/>
      <c r="O18" s="33"/>
    </row>
    <row r="19" spans="1:15" ht="15.75" outlineLevel="1">
      <c r="A19" s="74"/>
      <c r="B19" s="75">
        <f t="shared" si="2"/>
        <v>3</v>
      </c>
      <c r="C19" s="67" t="str">
        <f>'СТАРТ Ж'!I21</f>
        <v>403В</v>
      </c>
      <c r="D19" s="76">
        <f>'СТАРТ Ж'!J21</f>
        <v>2.4</v>
      </c>
      <c r="E19" s="77">
        <v>7</v>
      </c>
      <c r="F19" s="77">
        <v>7</v>
      </c>
      <c r="G19" s="77">
        <v>7</v>
      </c>
      <c r="H19" s="77">
        <v>7.5</v>
      </c>
      <c r="I19" s="77">
        <v>7</v>
      </c>
      <c r="J19" s="78">
        <f>(SUM(E19:I19)-MAX(E19:I19)-MIN(E19:I19))</f>
        <v>21</v>
      </c>
      <c r="K19" s="79">
        <f>(SUM(E19:I19)-MAX(E19:I19)-MIN(E19:I19))*D19</f>
        <v>50.4</v>
      </c>
      <c r="L19" s="80">
        <f t="shared" si="3"/>
        <v>229.70000000000002</v>
      </c>
      <c r="M19" s="81"/>
      <c r="N19" s="33"/>
      <c r="O19" s="33"/>
    </row>
    <row r="20" spans="1:15" ht="15.75" outlineLevel="1">
      <c r="A20" s="74"/>
      <c r="B20" s="75">
        <f t="shared" si="2"/>
        <v>3</v>
      </c>
      <c r="C20" s="67" t="str">
        <f>'СТАРТ Ж'!K21</f>
        <v>5134Д</v>
      </c>
      <c r="D20" s="76">
        <f>'СТАРТ Ж'!L21</f>
        <v>2.6</v>
      </c>
      <c r="E20" s="77">
        <v>6</v>
      </c>
      <c r="F20" s="77">
        <v>5.5</v>
      </c>
      <c r="G20" s="77">
        <v>6</v>
      </c>
      <c r="H20" s="77">
        <v>6</v>
      </c>
      <c r="I20" s="77">
        <v>6.5</v>
      </c>
      <c r="J20" s="78">
        <f>(SUM(E20:I20)-MAX(E20:I20)-MIN(E20:I20))</f>
        <v>18</v>
      </c>
      <c r="K20" s="79">
        <f>(SUM(E20:I20)-MAX(E20:I20)-MIN(E20:I20))*D20</f>
        <v>46.800000000000004</v>
      </c>
      <c r="L20" s="80">
        <f t="shared" si="3"/>
        <v>229.70000000000002</v>
      </c>
      <c r="M20" s="81"/>
      <c r="N20" s="33"/>
      <c r="O20" s="33"/>
    </row>
    <row r="21" spans="1:15" ht="15.75" outlineLevel="1">
      <c r="A21" s="74"/>
      <c r="B21" s="75">
        <f t="shared" si="2"/>
        <v>3</v>
      </c>
      <c r="C21" s="82"/>
      <c r="D21" s="83">
        <f>SUM(D16:D20)</f>
        <v>12.3</v>
      </c>
      <c r="E21" s="84"/>
      <c r="F21" s="77"/>
      <c r="G21" s="77"/>
      <c r="H21" s="77"/>
      <c r="I21" s="77"/>
      <c r="J21" s="78"/>
      <c r="K21" s="85">
        <f>SUM(K16:K20)</f>
        <v>229.70000000000002</v>
      </c>
      <c r="L21" s="80">
        <f t="shared" si="3"/>
        <v>229.70000000000002</v>
      </c>
      <c r="M21" s="81"/>
      <c r="N21" s="33"/>
      <c r="O21" s="33"/>
    </row>
    <row r="22" spans="1:15" s="9" customFormat="1" ht="15.75">
      <c r="A22" s="67">
        <v>2</v>
      </c>
      <c r="B22" s="68">
        <f>'СТАРТ Ж'!B27</f>
        <v>4</v>
      </c>
      <c r="C22" s="69" t="str">
        <f>'СТАРТ Ж'!C27</f>
        <v>Тонникова Ирина, 1996, МС, Пенза, ПОСДЮСШОР, ШВСМ</v>
      </c>
      <c r="D22" s="70"/>
      <c r="E22" s="71"/>
      <c r="F22" s="69"/>
      <c r="G22" s="69"/>
      <c r="H22" s="69"/>
      <c r="I22" s="69"/>
      <c r="J22" s="69"/>
      <c r="K22" s="67"/>
      <c r="L22" s="72">
        <f>SUM(K28)</f>
        <v>215.75000000000003</v>
      </c>
      <c r="M22" s="73" t="str">
        <f>'СТАРТ Ж'!L27</f>
        <v>Лукаш Т.Г., Кулемин О.В.</v>
      </c>
      <c r="N22" s="27"/>
      <c r="O22" s="27"/>
    </row>
    <row r="23" spans="1:15" ht="15.75" outlineLevel="1">
      <c r="A23" s="74"/>
      <c r="B23" s="75">
        <f aca="true" t="shared" si="4" ref="B23:B28">B22</f>
        <v>4</v>
      </c>
      <c r="C23" s="67" t="str">
        <f>'СТАРТ Ж'!C28</f>
        <v>105В</v>
      </c>
      <c r="D23" s="76">
        <f>'СТАРТ Ж'!D28</f>
        <v>2.6</v>
      </c>
      <c r="E23" s="77">
        <v>6.5</v>
      </c>
      <c r="F23" s="77">
        <v>6.5</v>
      </c>
      <c r="G23" s="77">
        <v>7</v>
      </c>
      <c r="H23" s="77">
        <v>6.5</v>
      </c>
      <c r="I23" s="77">
        <v>6.5</v>
      </c>
      <c r="J23" s="78">
        <f>(SUM(E23:I23)-MAX(E23:I23)-MIN(E23:I23))</f>
        <v>19.5</v>
      </c>
      <c r="K23" s="79">
        <f>(SUM(E23:I23)-MAX(E23:I23)-MIN(E23:I23))*D23</f>
        <v>50.7</v>
      </c>
      <c r="L23" s="80">
        <f aca="true" t="shared" si="5" ref="L23:L28">L22</f>
        <v>215.75000000000003</v>
      </c>
      <c r="M23" s="81"/>
      <c r="N23" s="33"/>
      <c r="O23" s="33"/>
    </row>
    <row r="24" spans="1:15" ht="15.75" outlineLevel="1">
      <c r="A24" s="74"/>
      <c r="B24" s="75">
        <f t="shared" si="4"/>
        <v>4</v>
      </c>
      <c r="C24" s="67" t="str">
        <f>'СТАРТ Ж'!E28</f>
        <v>203В</v>
      </c>
      <c r="D24" s="76">
        <f>'СТАРТ Ж'!F28</f>
        <v>2.3</v>
      </c>
      <c r="E24" s="77">
        <v>6.5</v>
      </c>
      <c r="F24" s="77">
        <v>6.5</v>
      </c>
      <c r="G24" s="77">
        <v>6.5</v>
      </c>
      <c r="H24" s="77">
        <v>7</v>
      </c>
      <c r="I24" s="77">
        <v>6.5</v>
      </c>
      <c r="J24" s="78">
        <f>(SUM(E24:I24)-MAX(E24:I24)-MIN(E24:I24))</f>
        <v>19.5</v>
      </c>
      <c r="K24" s="79">
        <f>(SUM(E24:I24)-MAX(E24:I24)-MIN(E24:I24))*D24</f>
        <v>44.849999999999994</v>
      </c>
      <c r="L24" s="80">
        <f t="shared" si="5"/>
        <v>215.75000000000003</v>
      </c>
      <c r="M24" s="81"/>
      <c r="N24" s="33"/>
      <c r="O24" s="33"/>
    </row>
    <row r="25" spans="1:15" ht="15.75" outlineLevel="1">
      <c r="A25" s="74"/>
      <c r="B25" s="75">
        <f t="shared" si="4"/>
        <v>4</v>
      </c>
      <c r="C25" s="67" t="str">
        <f>'СТАРТ Ж'!G28</f>
        <v>303В</v>
      </c>
      <c r="D25" s="76">
        <f>'СТАРТ Ж'!H28</f>
        <v>2.4</v>
      </c>
      <c r="E25" s="77">
        <v>5</v>
      </c>
      <c r="F25" s="77">
        <v>5</v>
      </c>
      <c r="G25" s="77">
        <v>5</v>
      </c>
      <c r="H25" s="77">
        <v>4.5</v>
      </c>
      <c r="I25" s="77">
        <v>5.5</v>
      </c>
      <c r="J25" s="78">
        <f>(SUM(E25:I25)-MAX(E25:I25)-MIN(E25:I25))</f>
        <v>15</v>
      </c>
      <c r="K25" s="79">
        <f>(SUM(E25:I25)-MAX(E25:I25)-MIN(E25:I25))*D25</f>
        <v>36</v>
      </c>
      <c r="L25" s="80">
        <f t="shared" si="5"/>
        <v>215.75000000000003</v>
      </c>
      <c r="M25" s="81"/>
      <c r="N25" s="33"/>
      <c r="O25" s="33"/>
    </row>
    <row r="26" spans="1:15" ht="15.75" outlineLevel="1">
      <c r="A26" s="74"/>
      <c r="B26" s="75">
        <f t="shared" si="4"/>
        <v>4</v>
      </c>
      <c r="C26" s="67" t="str">
        <f>'СТАРТ Ж'!I28</f>
        <v>403В</v>
      </c>
      <c r="D26" s="76">
        <f>'СТАРТ Ж'!J28</f>
        <v>2.4</v>
      </c>
      <c r="E26" s="77">
        <v>7</v>
      </c>
      <c r="F26" s="77">
        <v>7</v>
      </c>
      <c r="G26" s="77">
        <v>7</v>
      </c>
      <c r="H26" s="77">
        <v>7</v>
      </c>
      <c r="I26" s="77">
        <v>7</v>
      </c>
      <c r="J26" s="78">
        <f>(SUM(E26:I26)-MAX(E26:I26)-MIN(E26:I26))</f>
        <v>21</v>
      </c>
      <c r="K26" s="79">
        <f>(SUM(E26:I26)-MAX(E26:I26)-MIN(E26:I26))*D26</f>
        <v>50.4</v>
      </c>
      <c r="L26" s="80">
        <f t="shared" si="5"/>
        <v>215.75000000000003</v>
      </c>
      <c r="M26" s="81"/>
      <c r="N26" s="33"/>
      <c r="O26" s="33"/>
    </row>
    <row r="27" spans="1:15" ht="15.75" outlineLevel="1">
      <c r="A27" s="74"/>
      <c r="B27" s="75">
        <f t="shared" si="4"/>
        <v>4</v>
      </c>
      <c r="C27" s="67" t="str">
        <f>'СТАРТ Ж'!K28</f>
        <v>5134Д</v>
      </c>
      <c r="D27" s="76">
        <f>'СТАРТ Ж'!L28</f>
        <v>2.6</v>
      </c>
      <c r="E27" s="77">
        <v>4</v>
      </c>
      <c r="F27" s="77">
        <v>4</v>
      </c>
      <c r="G27" s="77">
        <v>4.5</v>
      </c>
      <c r="H27" s="77">
        <v>4.5</v>
      </c>
      <c r="I27" s="77">
        <v>5</v>
      </c>
      <c r="J27" s="78">
        <f>(SUM(E27:I27)-MAX(E27:I27)-MIN(E27:I27))</f>
        <v>13</v>
      </c>
      <c r="K27" s="79">
        <f>(SUM(E27:I27)-MAX(E27:I27)-MIN(E27:I27))*D27</f>
        <v>33.800000000000004</v>
      </c>
      <c r="L27" s="80">
        <f t="shared" si="5"/>
        <v>215.75000000000003</v>
      </c>
      <c r="M27" s="81"/>
      <c r="N27" s="33"/>
      <c r="O27" s="33"/>
    </row>
    <row r="28" spans="1:15" ht="15.75" outlineLevel="1">
      <c r="A28" s="74"/>
      <c r="B28" s="75">
        <f t="shared" si="4"/>
        <v>4</v>
      </c>
      <c r="C28" s="82"/>
      <c r="D28" s="83">
        <f>SUM(D23:D27)</f>
        <v>12.3</v>
      </c>
      <c r="E28" s="84"/>
      <c r="F28" s="77"/>
      <c r="G28" s="77"/>
      <c r="H28" s="77"/>
      <c r="I28" s="77"/>
      <c r="J28" s="78"/>
      <c r="K28" s="85">
        <f>SUM(K23:K27)</f>
        <v>215.75000000000003</v>
      </c>
      <c r="L28" s="80">
        <f t="shared" si="5"/>
        <v>215.75000000000003</v>
      </c>
      <c r="M28" s="81"/>
      <c r="N28" s="33"/>
      <c r="O28" s="33"/>
    </row>
    <row r="29" spans="1:15" s="9" customFormat="1" ht="15.75">
      <c r="A29" s="67">
        <v>3</v>
      </c>
      <c r="B29" s="68">
        <f>'СТАРТ Ж'!B69</f>
        <v>10</v>
      </c>
      <c r="C29" s="69" t="str">
        <f>'СТАРТ Ж'!C69</f>
        <v>Долотина Светлана, 1993, МС, Пенза, ПОСДЮСШОР</v>
      </c>
      <c r="D29" s="70"/>
      <c r="E29" s="71"/>
      <c r="F29" s="69"/>
      <c r="G29" s="69"/>
      <c r="H29" s="69"/>
      <c r="I29" s="69"/>
      <c r="J29" s="69"/>
      <c r="K29" s="67"/>
      <c r="L29" s="72">
        <f>SUM(K35)</f>
        <v>199.5</v>
      </c>
      <c r="M29" s="73" t="str">
        <f>'СТАРТ Ж'!L69</f>
        <v>Коряк Т.А.</v>
      </c>
      <c r="N29" s="27"/>
      <c r="O29" s="27"/>
    </row>
    <row r="30" spans="1:15" ht="15.75" outlineLevel="1">
      <c r="A30" s="74"/>
      <c r="B30" s="75">
        <f aca="true" t="shared" si="6" ref="B30:B35">B29</f>
        <v>10</v>
      </c>
      <c r="C30" s="67" t="str">
        <f>'СТАРТ Ж'!C70</f>
        <v>403В</v>
      </c>
      <c r="D30" s="76">
        <f>'СТАРТ Ж'!D70</f>
        <v>2.4</v>
      </c>
      <c r="E30" s="77">
        <v>6.5</v>
      </c>
      <c r="F30" s="77">
        <v>6.5</v>
      </c>
      <c r="G30" s="77">
        <v>6.5</v>
      </c>
      <c r="H30" s="77">
        <v>6.5</v>
      </c>
      <c r="I30" s="77">
        <v>6.5</v>
      </c>
      <c r="J30" s="78">
        <f>(SUM(E30:I30)-MAX(E30:I30)-MIN(E30:I30))</f>
        <v>19.5</v>
      </c>
      <c r="K30" s="79">
        <f>(SUM(E30:I30)-MAX(E30:I30)-MIN(E30:I30))*D30</f>
        <v>46.8</v>
      </c>
      <c r="L30" s="80">
        <f aca="true" t="shared" si="7" ref="L30:L35">L29</f>
        <v>199.5</v>
      </c>
      <c r="M30" s="81"/>
      <c r="N30" s="33"/>
      <c r="O30" s="33"/>
    </row>
    <row r="31" spans="1:15" ht="15.75" outlineLevel="1">
      <c r="A31" s="74"/>
      <c r="B31" s="75">
        <f t="shared" si="6"/>
        <v>10</v>
      </c>
      <c r="C31" s="67" t="str">
        <f>'СТАРТ Ж'!E70</f>
        <v>104В</v>
      </c>
      <c r="D31" s="76">
        <f>'СТАРТ Ж'!F70</f>
        <v>2.3</v>
      </c>
      <c r="E31" s="77">
        <v>5</v>
      </c>
      <c r="F31" s="77">
        <v>5</v>
      </c>
      <c r="G31" s="77">
        <v>5.5</v>
      </c>
      <c r="H31" s="77">
        <v>5.5</v>
      </c>
      <c r="I31" s="77">
        <v>5</v>
      </c>
      <c r="J31" s="78">
        <f>(SUM(E31:I31)-MAX(E31:I31)-MIN(E31:I31))</f>
        <v>15.5</v>
      </c>
      <c r="K31" s="79">
        <f>(SUM(E31:I31)-MAX(E31:I31)-MIN(E31:I31))*D31</f>
        <v>35.65</v>
      </c>
      <c r="L31" s="80">
        <f t="shared" si="7"/>
        <v>199.5</v>
      </c>
      <c r="M31" s="81"/>
      <c r="N31" s="33"/>
      <c r="O31" s="33"/>
    </row>
    <row r="32" spans="1:15" ht="15.75" outlineLevel="1">
      <c r="A32" s="74"/>
      <c r="B32" s="75">
        <f t="shared" si="6"/>
        <v>10</v>
      </c>
      <c r="C32" s="67" t="str">
        <f>'СТАРТ Ж'!G70</f>
        <v>203В</v>
      </c>
      <c r="D32" s="76">
        <f>'СТАРТ Ж'!H70</f>
        <v>2.3</v>
      </c>
      <c r="E32" s="77">
        <v>5.5</v>
      </c>
      <c r="F32" s="77">
        <v>5.5</v>
      </c>
      <c r="G32" s="77">
        <v>5.5</v>
      </c>
      <c r="H32" s="77">
        <v>5</v>
      </c>
      <c r="I32" s="77">
        <v>5.5</v>
      </c>
      <c r="J32" s="78">
        <f>(SUM(E32:I32)-MAX(E32:I32)-MIN(E32:I32))</f>
        <v>16.5</v>
      </c>
      <c r="K32" s="79">
        <f>(SUM(E32:I32)-MAX(E32:I32)-MIN(E32:I32))*D32</f>
        <v>37.949999999999996</v>
      </c>
      <c r="L32" s="80">
        <f t="shared" si="7"/>
        <v>199.5</v>
      </c>
      <c r="M32" s="81"/>
      <c r="N32" s="33"/>
      <c r="O32" s="33"/>
    </row>
    <row r="33" spans="1:15" ht="15.75" outlineLevel="1">
      <c r="A33" s="74"/>
      <c r="B33" s="75">
        <f t="shared" si="6"/>
        <v>10</v>
      </c>
      <c r="C33" s="67" t="str">
        <f>'СТАРТ Ж'!I70</f>
        <v>303В</v>
      </c>
      <c r="D33" s="76">
        <f>'СТАРТ Ж'!J70</f>
        <v>2.4</v>
      </c>
      <c r="E33" s="77">
        <v>5</v>
      </c>
      <c r="F33" s="77">
        <v>5.5</v>
      </c>
      <c r="G33" s="77">
        <v>5</v>
      </c>
      <c r="H33" s="77">
        <v>5.5</v>
      </c>
      <c r="I33" s="77">
        <v>5.5</v>
      </c>
      <c r="J33" s="78">
        <f>(SUM(E33:I33)-MAX(E33:I33)-MIN(E33:I33))</f>
        <v>16</v>
      </c>
      <c r="K33" s="79">
        <f>(SUM(E33:I33)-MAX(E33:I33)-MIN(E33:I33))*D33</f>
        <v>38.4</v>
      </c>
      <c r="L33" s="80">
        <f t="shared" si="7"/>
        <v>199.5</v>
      </c>
      <c r="M33" s="81"/>
      <c r="N33" s="33"/>
      <c r="O33" s="33"/>
    </row>
    <row r="34" spans="1:15" ht="15.75" outlineLevel="1">
      <c r="A34" s="74"/>
      <c r="B34" s="75">
        <f t="shared" si="6"/>
        <v>10</v>
      </c>
      <c r="C34" s="67" t="str">
        <f>'СТАРТ Ж'!K70</f>
        <v>5132Д</v>
      </c>
      <c r="D34" s="76">
        <f>'СТАРТ Ж'!L70</f>
        <v>2.2</v>
      </c>
      <c r="E34" s="77">
        <v>6</v>
      </c>
      <c r="F34" s="77">
        <v>5.5</v>
      </c>
      <c r="G34" s="77">
        <v>6.5</v>
      </c>
      <c r="H34" s="77">
        <v>6</v>
      </c>
      <c r="I34" s="77">
        <v>6.5</v>
      </c>
      <c r="J34" s="78">
        <f>(SUM(E34:I34)-MAX(E34:I34)-MIN(E34:I34))</f>
        <v>18.5</v>
      </c>
      <c r="K34" s="79">
        <f>(SUM(E34:I34)-MAX(E34:I34)-MIN(E34:I34))*D34</f>
        <v>40.7</v>
      </c>
      <c r="L34" s="80">
        <f t="shared" si="7"/>
        <v>199.5</v>
      </c>
      <c r="M34" s="81"/>
      <c r="N34" s="33"/>
      <c r="O34" s="33"/>
    </row>
    <row r="35" spans="1:15" ht="15.75" outlineLevel="1">
      <c r="A35" s="74"/>
      <c r="B35" s="75">
        <f t="shared" si="6"/>
        <v>10</v>
      </c>
      <c r="C35" s="82"/>
      <c r="D35" s="83">
        <f>SUM(D30:D34)</f>
        <v>11.599999999999998</v>
      </c>
      <c r="E35" s="84"/>
      <c r="F35" s="77"/>
      <c r="G35" s="77"/>
      <c r="H35" s="77"/>
      <c r="I35" s="77"/>
      <c r="J35" s="78"/>
      <c r="K35" s="85">
        <f>SUM(K30:K34)</f>
        <v>199.5</v>
      </c>
      <c r="L35" s="80">
        <f t="shared" si="7"/>
        <v>199.5</v>
      </c>
      <c r="M35" s="81"/>
      <c r="N35" s="33"/>
      <c r="O35" s="33"/>
    </row>
    <row r="36" spans="1:15" s="9" customFormat="1" ht="15.75">
      <c r="A36" s="67">
        <v>4</v>
      </c>
      <c r="B36" s="68">
        <f>'СТАРТ Ж'!B62</f>
        <v>9</v>
      </c>
      <c r="C36" s="69" t="str">
        <f>'СТАРТ Ж'!C62</f>
        <v>Хасянова Дания, 1997, МС, Пенза, ПОСДЮСШОР</v>
      </c>
      <c r="D36" s="70"/>
      <c r="E36" s="71"/>
      <c r="F36" s="69"/>
      <c r="G36" s="69"/>
      <c r="H36" s="69"/>
      <c r="I36" s="69"/>
      <c r="J36" s="69"/>
      <c r="K36" s="67"/>
      <c r="L36" s="72">
        <f>SUM(K42)</f>
        <v>189.35</v>
      </c>
      <c r="M36" s="73" t="str">
        <f>'СТАРТ Ж'!L62</f>
        <v>Коряк Т.А.</v>
      </c>
      <c r="N36" s="27"/>
      <c r="O36" s="27"/>
    </row>
    <row r="37" spans="1:15" ht="15.75" outlineLevel="1">
      <c r="A37" s="74"/>
      <c r="B37" s="75">
        <f aca="true" t="shared" si="8" ref="B37:B42">B36</f>
        <v>9</v>
      </c>
      <c r="C37" s="67" t="str">
        <f>'СТАРТ Ж'!C63</f>
        <v>403В</v>
      </c>
      <c r="D37" s="76">
        <f>'СТАРТ Ж'!D63</f>
        <v>2.4</v>
      </c>
      <c r="E37" s="77">
        <v>6</v>
      </c>
      <c r="F37" s="77">
        <v>6.5</v>
      </c>
      <c r="G37" s="77">
        <v>6</v>
      </c>
      <c r="H37" s="77">
        <v>6.5</v>
      </c>
      <c r="I37" s="77">
        <v>7</v>
      </c>
      <c r="J37" s="78">
        <f>(SUM(E37:I37)-MAX(E37:I37)-MIN(E37:I37))</f>
        <v>19</v>
      </c>
      <c r="K37" s="79">
        <f>(SUM(E37:I37)-MAX(E37:I37)-MIN(E37:I37))*D37</f>
        <v>45.6</v>
      </c>
      <c r="L37" s="80">
        <f aca="true" t="shared" si="9" ref="L37:L42">L36</f>
        <v>189.35</v>
      </c>
      <c r="M37" s="81"/>
      <c r="N37" s="33"/>
      <c r="O37" s="33"/>
    </row>
    <row r="38" spans="1:15" ht="15.75" outlineLevel="1">
      <c r="A38" s="74"/>
      <c r="B38" s="75">
        <f t="shared" si="8"/>
        <v>9</v>
      </c>
      <c r="C38" s="67" t="str">
        <f>'СТАРТ Ж'!E63</f>
        <v>105С</v>
      </c>
      <c r="D38" s="76">
        <f>'СТАРТ Ж'!F63</f>
        <v>2.4</v>
      </c>
      <c r="E38" s="77">
        <v>4</v>
      </c>
      <c r="F38" s="77">
        <v>3</v>
      </c>
      <c r="G38" s="77">
        <v>4</v>
      </c>
      <c r="H38" s="77">
        <v>4</v>
      </c>
      <c r="I38" s="77">
        <v>4</v>
      </c>
      <c r="J38" s="78">
        <f>(SUM(E38:I38)-MAX(E38:I38)-MIN(E38:I38))</f>
        <v>12</v>
      </c>
      <c r="K38" s="79">
        <f>(SUM(E38:I38)-MAX(E38:I38)-MIN(E38:I38))*D38</f>
        <v>28.799999999999997</v>
      </c>
      <c r="L38" s="80">
        <f t="shared" si="9"/>
        <v>189.35</v>
      </c>
      <c r="M38" s="81"/>
      <c r="N38" s="33"/>
      <c r="O38" s="33"/>
    </row>
    <row r="39" spans="1:15" ht="15.75" outlineLevel="1">
      <c r="A39" s="74"/>
      <c r="B39" s="75">
        <f t="shared" si="8"/>
        <v>9</v>
      </c>
      <c r="C39" s="67" t="str">
        <f>'СТАРТ Ж'!G63</f>
        <v>203В</v>
      </c>
      <c r="D39" s="76">
        <f>'СТАРТ Ж'!H63</f>
        <v>2.3</v>
      </c>
      <c r="E39" s="77">
        <v>6.5</v>
      </c>
      <c r="F39" s="77">
        <v>6.5</v>
      </c>
      <c r="G39" s="77">
        <v>6</v>
      </c>
      <c r="H39" s="77">
        <v>6.5</v>
      </c>
      <c r="I39" s="77">
        <v>6</v>
      </c>
      <c r="J39" s="78">
        <f>(SUM(E39:I39)-MAX(E39:I39)-MIN(E39:I39))</f>
        <v>19</v>
      </c>
      <c r="K39" s="79">
        <f>(SUM(E39:I39)-MAX(E39:I39)-MIN(E39:I39))*D39</f>
        <v>43.699999999999996</v>
      </c>
      <c r="L39" s="80">
        <f t="shared" si="9"/>
        <v>189.35</v>
      </c>
      <c r="M39" s="81"/>
      <c r="N39" s="33"/>
      <c r="O39" s="33"/>
    </row>
    <row r="40" spans="1:15" ht="15.75" outlineLevel="1">
      <c r="A40" s="74"/>
      <c r="B40" s="75">
        <f t="shared" si="8"/>
        <v>9</v>
      </c>
      <c r="C40" s="67" t="str">
        <f>'СТАРТ Ж'!I63</f>
        <v>303С</v>
      </c>
      <c r="D40" s="76">
        <f>'СТАРТ Ж'!J63</f>
        <v>2.1</v>
      </c>
      <c r="E40" s="77">
        <v>4.5</v>
      </c>
      <c r="F40" s="77">
        <v>5</v>
      </c>
      <c r="G40" s="77">
        <v>4.5</v>
      </c>
      <c r="H40" s="77">
        <v>4.5</v>
      </c>
      <c r="I40" s="77">
        <v>5</v>
      </c>
      <c r="J40" s="78">
        <f>(SUM(E40:I40)-MAX(E40:I40)-MIN(E40:I40))</f>
        <v>14</v>
      </c>
      <c r="K40" s="79">
        <f>(SUM(E40:I40)-MAX(E40:I40)-MIN(E40:I40))*D40</f>
        <v>29.400000000000002</v>
      </c>
      <c r="L40" s="80">
        <f t="shared" si="9"/>
        <v>189.35</v>
      </c>
      <c r="M40" s="81"/>
      <c r="N40" s="33"/>
      <c r="O40" s="33"/>
    </row>
    <row r="41" spans="1:15" ht="15.75" outlineLevel="1">
      <c r="A41" s="74"/>
      <c r="B41" s="75">
        <f t="shared" si="8"/>
        <v>9</v>
      </c>
      <c r="C41" s="67" t="str">
        <f>'СТАРТ Ж'!K63</f>
        <v>5225Д</v>
      </c>
      <c r="D41" s="76">
        <f>'СТАРТ Ж'!L63</f>
        <v>2.7</v>
      </c>
      <c r="E41" s="77">
        <v>5</v>
      </c>
      <c r="F41" s="77">
        <v>5</v>
      </c>
      <c r="G41" s="77">
        <v>5.5</v>
      </c>
      <c r="H41" s="77">
        <v>5</v>
      </c>
      <c r="I41" s="77">
        <v>6</v>
      </c>
      <c r="J41" s="78">
        <f>(SUM(E41:I41)-MAX(E41:I41)-MIN(E41:I41))</f>
        <v>15.5</v>
      </c>
      <c r="K41" s="79">
        <f>(SUM(E41:I41)-MAX(E41:I41)-MIN(E41:I41))*D41</f>
        <v>41.85</v>
      </c>
      <c r="L41" s="80">
        <f t="shared" si="9"/>
        <v>189.35</v>
      </c>
      <c r="M41" s="81"/>
      <c r="N41" s="33"/>
      <c r="O41" s="33"/>
    </row>
    <row r="42" spans="1:15" ht="15.75" outlineLevel="1">
      <c r="A42" s="74"/>
      <c r="B42" s="75">
        <f t="shared" si="8"/>
        <v>9</v>
      </c>
      <c r="C42" s="82"/>
      <c r="D42" s="83">
        <f>SUM(D37:D41)</f>
        <v>11.899999999999999</v>
      </c>
      <c r="E42" s="84"/>
      <c r="F42" s="77"/>
      <c r="G42" s="77"/>
      <c r="H42" s="77"/>
      <c r="I42" s="77"/>
      <c r="J42" s="78"/>
      <c r="K42" s="85">
        <f>SUM(K37:K41)</f>
        <v>189.35</v>
      </c>
      <c r="L42" s="80">
        <f t="shared" si="9"/>
        <v>189.35</v>
      </c>
      <c r="M42" s="81"/>
      <c r="N42" s="33"/>
      <c r="O42" s="33"/>
    </row>
    <row r="43" spans="1:15" s="9" customFormat="1" ht="15.75">
      <c r="A43" s="67">
        <v>5</v>
      </c>
      <c r="B43" s="68">
        <f>'СТАРТ Ж'!B13</f>
        <v>2</v>
      </c>
      <c r="C43" s="69" t="str">
        <f>'СТАРТ Ж'!C13</f>
        <v>Воеводина Ирина, 1997, МС, Пенза, ПОСДЮСШОР</v>
      </c>
      <c r="D43" s="70"/>
      <c r="E43" s="71"/>
      <c r="F43" s="69"/>
      <c r="G43" s="69"/>
      <c r="H43" s="69"/>
      <c r="I43" s="69"/>
      <c r="J43" s="69"/>
      <c r="K43" s="67"/>
      <c r="L43" s="72">
        <f>SUM(K49)</f>
        <v>187.6</v>
      </c>
      <c r="M43" s="73" t="str">
        <f>'СТАРТ Ж'!L13</f>
        <v>Лукаш Т.Г., Кулемин О.В.</v>
      </c>
      <c r="N43" s="27"/>
      <c r="O43" s="27"/>
    </row>
    <row r="44" spans="1:15" ht="15.75" outlineLevel="1">
      <c r="A44" s="74"/>
      <c r="B44" s="75">
        <f aca="true" t="shared" si="10" ref="B44:B49">B43</f>
        <v>2</v>
      </c>
      <c r="C44" s="67" t="str">
        <f>'СТАРТ Ж'!C14</f>
        <v>105С</v>
      </c>
      <c r="D44" s="76">
        <f>'СТАРТ Ж'!D14</f>
        <v>2.4</v>
      </c>
      <c r="E44" s="77">
        <v>5.5</v>
      </c>
      <c r="F44" s="77">
        <v>5</v>
      </c>
      <c r="G44" s="77">
        <v>5.5</v>
      </c>
      <c r="H44" s="77">
        <v>6</v>
      </c>
      <c r="I44" s="77">
        <v>6</v>
      </c>
      <c r="J44" s="78">
        <f>(SUM(E44:I44)-MAX(E44:I44)-MIN(E44:I44))</f>
        <v>17</v>
      </c>
      <c r="K44" s="79">
        <f>(SUM(E44:I44)-MAX(E44:I44)-MIN(E44:I44))*D44</f>
        <v>40.8</v>
      </c>
      <c r="L44" s="80">
        <f aca="true" t="shared" si="11" ref="L44:L49">L43</f>
        <v>187.6</v>
      </c>
      <c r="M44" s="81"/>
      <c r="N44" s="33"/>
      <c r="O44" s="33"/>
    </row>
    <row r="45" spans="1:15" ht="15.75" outlineLevel="1">
      <c r="A45" s="74"/>
      <c r="B45" s="75">
        <f t="shared" si="10"/>
        <v>2</v>
      </c>
      <c r="C45" s="67" t="str">
        <f>'СТАРТ Ж'!E14</f>
        <v>403В</v>
      </c>
      <c r="D45" s="76">
        <f>'СТАРТ Ж'!F14</f>
        <v>2.4</v>
      </c>
      <c r="E45" s="77">
        <v>6</v>
      </c>
      <c r="F45" s="77">
        <v>5.5</v>
      </c>
      <c r="G45" s="77">
        <v>6</v>
      </c>
      <c r="H45" s="77">
        <v>6.5</v>
      </c>
      <c r="I45" s="77">
        <v>6</v>
      </c>
      <c r="J45" s="78">
        <f>(SUM(E45:I45)-MAX(E45:I45)-MIN(E45:I45))</f>
        <v>18</v>
      </c>
      <c r="K45" s="79">
        <f>(SUM(E45:I45)-MAX(E45:I45)-MIN(E45:I45))*D45</f>
        <v>43.199999999999996</v>
      </c>
      <c r="L45" s="80">
        <f t="shared" si="11"/>
        <v>187.6</v>
      </c>
      <c r="M45" s="81"/>
      <c r="N45" s="33"/>
      <c r="O45" s="33"/>
    </row>
    <row r="46" spans="1:15" ht="15.75" outlineLevel="1">
      <c r="A46" s="74"/>
      <c r="B46" s="75">
        <f t="shared" si="10"/>
        <v>2</v>
      </c>
      <c r="C46" s="67" t="str">
        <f>'СТАРТ Ж'!G14</f>
        <v>203В</v>
      </c>
      <c r="D46" s="76">
        <f>'СТАРТ Ж'!H14</f>
        <v>2.3</v>
      </c>
      <c r="E46" s="77">
        <v>5.5</v>
      </c>
      <c r="F46" s="77">
        <v>4.5</v>
      </c>
      <c r="G46" s="77">
        <v>5</v>
      </c>
      <c r="H46" s="77">
        <v>5</v>
      </c>
      <c r="I46" s="77">
        <v>6</v>
      </c>
      <c r="J46" s="78">
        <f>(SUM(E46:I46)-MAX(E46:I46)-MIN(E46:I46))</f>
        <v>15.5</v>
      </c>
      <c r="K46" s="79">
        <f>(SUM(E46:I46)-MAX(E46:I46)-MIN(E46:I46))*D46</f>
        <v>35.65</v>
      </c>
      <c r="L46" s="80">
        <f t="shared" si="11"/>
        <v>187.6</v>
      </c>
      <c r="M46" s="81"/>
      <c r="N46" s="33"/>
      <c r="O46" s="33"/>
    </row>
    <row r="47" spans="1:15" ht="15.75" outlineLevel="1">
      <c r="A47" s="74"/>
      <c r="B47" s="75">
        <f t="shared" si="10"/>
        <v>2</v>
      </c>
      <c r="C47" s="67" t="str">
        <f>'СТАРТ Ж'!I14</f>
        <v>303С</v>
      </c>
      <c r="D47" s="76">
        <f>'СТАРТ Ж'!J14</f>
        <v>2.1</v>
      </c>
      <c r="E47" s="77">
        <v>4</v>
      </c>
      <c r="F47" s="77">
        <v>4.5</v>
      </c>
      <c r="G47" s="77">
        <v>4.5</v>
      </c>
      <c r="H47" s="77">
        <v>4.5</v>
      </c>
      <c r="I47" s="77">
        <v>4.5</v>
      </c>
      <c r="J47" s="78">
        <f>(SUM(E47:I47)-MAX(E47:I47)-MIN(E47:I47))</f>
        <v>13.5</v>
      </c>
      <c r="K47" s="79">
        <f>(SUM(E47:I47)-MAX(E47:I47)-MIN(E47:I47))*D47</f>
        <v>28.35</v>
      </c>
      <c r="L47" s="80">
        <f t="shared" si="11"/>
        <v>187.6</v>
      </c>
      <c r="M47" s="81"/>
      <c r="N47" s="33"/>
      <c r="O47" s="33"/>
    </row>
    <row r="48" spans="1:15" ht="15.75" outlineLevel="1">
      <c r="A48" s="74"/>
      <c r="B48" s="75">
        <f t="shared" si="10"/>
        <v>2</v>
      </c>
      <c r="C48" s="67" t="str">
        <f>'СТАРТ Ж'!K14</f>
        <v>5132Д</v>
      </c>
      <c r="D48" s="76">
        <f>'СТАРТ Ж'!L14</f>
        <v>2.2</v>
      </c>
      <c r="E48" s="77">
        <v>6</v>
      </c>
      <c r="F48" s="77">
        <v>6</v>
      </c>
      <c r="G48" s="77">
        <v>6</v>
      </c>
      <c r="H48" s="77">
        <v>6</v>
      </c>
      <c r="I48" s="77">
        <v>6</v>
      </c>
      <c r="J48" s="78">
        <f>(SUM(E48:I48)-MAX(E48:I48)-MIN(E48:I48))</f>
        <v>18</v>
      </c>
      <c r="K48" s="79">
        <f>(SUM(E48:I48)-MAX(E48:I48)-MIN(E48:I48))*D48</f>
        <v>39.6</v>
      </c>
      <c r="L48" s="80">
        <f t="shared" si="11"/>
        <v>187.6</v>
      </c>
      <c r="M48" s="81"/>
      <c r="N48" s="33"/>
      <c r="O48" s="33"/>
    </row>
    <row r="49" spans="1:15" ht="15.75" outlineLevel="1">
      <c r="A49" s="74"/>
      <c r="B49" s="75">
        <f t="shared" si="10"/>
        <v>2</v>
      </c>
      <c r="C49" s="82"/>
      <c r="D49" s="83">
        <f>SUM(D44:D48)</f>
        <v>11.399999999999999</v>
      </c>
      <c r="E49" s="84"/>
      <c r="F49" s="77"/>
      <c r="G49" s="77"/>
      <c r="H49" s="77"/>
      <c r="I49" s="77"/>
      <c r="J49" s="78"/>
      <c r="K49" s="85">
        <f>SUM(K44:K48)</f>
        <v>187.6</v>
      </c>
      <c r="L49" s="80">
        <f t="shared" si="11"/>
        <v>187.6</v>
      </c>
      <c r="M49" s="81"/>
      <c r="N49" s="33"/>
      <c r="O49" s="33"/>
    </row>
    <row r="50" spans="1:15" s="9" customFormat="1" ht="15.75">
      <c r="A50" s="67">
        <v>6</v>
      </c>
      <c r="B50" s="68">
        <f>'СТАРТ Ж'!B6</f>
        <v>1</v>
      </c>
      <c r="C50" s="69" t="str">
        <f>'СТАРТ Ж'!C6</f>
        <v>Белова Валерия, 2000, Пенза, ПОСДЮСШОР</v>
      </c>
      <c r="D50" s="70"/>
      <c r="E50" s="71"/>
      <c r="F50" s="69"/>
      <c r="G50" s="69"/>
      <c r="H50" s="69"/>
      <c r="I50" s="69"/>
      <c r="J50" s="69"/>
      <c r="K50" s="67"/>
      <c r="L50" s="72">
        <f>SUM(K56)</f>
        <v>180.25000000000003</v>
      </c>
      <c r="M50" s="73" t="str">
        <f>'СТАРТ Ж'!L6</f>
        <v>Белов В.Г.</v>
      </c>
      <c r="N50" s="27"/>
      <c r="O50" s="27"/>
    </row>
    <row r="51" spans="1:15" ht="15.75" outlineLevel="1">
      <c r="A51" s="74"/>
      <c r="B51" s="75">
        <f aca="true" t="shared" si="12" ref="B51:B56">B50</f>
        <v>1</v>
      </c>
      <c r="C51" s="67" t="str">
        <f>'СТАРТ Ж'!C7</f>
        <v>103В</v>
      </c>
      <c r="D51" s="76">
        <f>'СТАРТ Ж'!D7</f>
        <v>1.7</v>
      </c>
      <c r="E51" s="77">
        <v>5.5</v>
      </c>
      <c r="F51" s="77">
        <v>5</v>
      </c>
      <c r="G51" s="77">
        <v>6</v>
      </c>
      <c r="H51" s="77">
        <v>6</v>
      </c>
      <c r="I51" s="77">
        <v>7</v>
      </c>
      <c r="J51" s="78">
        <f>(SUM(E51:I51)-MAX(E51:I51)-MIN(E51:I51))</f>
        <v>17.5</v>
      </c>
      <c r="K51" s="79">
        <f>(SUM(E51:I51)-MAX(E51:I51)-MIN(E51:I51))*D51</f>
        <v>29.75</v>
      </c>
      <c r="L51" s="80">
        <f aca="true" t="shared" si="13" ref="L51:L56">L50</f>
        <v>180.25000000000003</v>
      </c>
      <c r="M51" s="81"/>
      <c r="N51" s="33"/>
      <c r="O51" s="33"/>
    </row>
    <row r="52" spans="1:15" ht="15.75" outlineLevel="1">
      <c r="A52" s="74"/>
      <c r="B52" s="75">
        <f t="shared" si="12"/>
        <v>1</v>
      </c>
      <c r="C52" s="67" t="str">
        <f>'СТАРТ Ж'!E7</f>
        <v>403С</v>
      </c>
      <c r="D52" s="76">
        <f>'СТАРТ Ж'!F7</f>
        <v>2.2</v>
      </c>
      <c r="E52" s="77">
        <v>6</v>
      </c>
      <c r="F52" s="77">
        <v>6.5</v>
      </c>
      <c r="G52" s="77">
        <v>6.5</v>
      </c>
      <c r="H52" s="77">
        <v>6.5</v>
      </c>
      <c r="I52" s="77">
        <v>7</v>
      </c>
      <c r="J52" s="78">
        <f>(SUM(E52:I52)-MAX(E52:I52)-MIN(E52:I52))</f>
        <v>19.5</v>
      </c>
      <c r="K52" s="79">
        <f>(SUM(E52:I52)-MAX(E52:I52)-MIN(E52:I52))*D52</f>
        <v>42.900000000000006</v>
      </c>
      <c r="L52" s="80">
        <f t="shared" si="13"/>
        <v>180.25000000000003</v>
      </c>
      <c r="M52" s="81"/>
      <c r="N52" s="33"/>
      <c r="O52" s="33"/>
    </row>
    <row r="53" spans="1:15" ht="15.75" outlineLevel="1">
      <c r="A53" s="74"/>
      <c r="B53" s="75">
        <f t="shared" si="12"/>
        <v>1</v>
      </c>
      <c r="C53" s="67" t="str">
        <f>'СТАРТ Ж'!G7</f>
        <v>203С</v>
      </c>
      <c r="D53" s="76">
        <f>'СТАРТ Ж'!H7</f>
        <v>2</v>
      </c>
      <c r="E53" s="77">
        <v>6.5</v>
      </c>
      <c r="F53" s="77">
        <v>6.5</v>
      </c>
      <c r="G53" s="77">
        <v>7</v>
      </c>
      <c r="H53" s="77">
        <v>7</v>
      </c>
      <c r="I53" s="77">
        <v>7</v>
      </c>
      <c r="J53" s="78">
        <f>(SUM(E53:I53)-MAX(E53:I53)-MIN(E53:I53))</f>
        <v>20.5</v>
      </c>
      <c r="K53" s="79">
        <f>(SUM(E53:I53)-MAX(E53:I53)-MIN(E53:I53))*D53</f>
        <v>41</v>
      </c>
      <c r="L53" s="80">
        <f t="shared" si="13"/>
        <v>180.25000000000003</v>
      </c>
      <c r="M53" s="81"/>
      <c r="N53" s="33"/>
      <c r="O53" s="33"/>
    </row>
    <row r="54" spans="1:15" ht="15.75" outlineLevel="1">
      <c r="A54" s="74"/>
      <c r="B54" s="75">
        <f t="shared" si="12"/>
        <v>1</v>
      </c>
      <c r="C54" s="67" t="str">
        <f>'СТАРТ Ж'!I7</f>
        <v>303С</v>
      </c>
      <c r="D54" s="76">
        <f>'СТАРТ Ж'!J7</f>
        <v>2.1</v>
      </c>
      <c r="E54" s="77">
        <v>4</v>
      </c>
      <c r="F54" s="77">
        <v>4</v>
      </c>
      <c r="G54" s="77">
        <v>4</v>
      </c>
      <c r="H54" s="77">
        <v>4</v>
      </c>
      <c r="I54" s="77">
        <v>4</v>
      </c>
      <c r="J54" s="78">
        <f>(SUM(E54:I54)-MAX(E54:I54)-MIN(E54:I54))</f>
        <v>12</v>
      </c>
      <c r="K54" s="79">
        <f>(SUM(E54:I54)-MAX(E54:I54)-MIN(E54:I54))*D54</f>
        <v>25.200000000000003</v>
      </c>
      <c r="L54" s="80">
        <f t="shared" si="13"/>
        <v>180.25000000000003</v>
      </c>
      <c r="M54" s="81"/>
      <c r="N54" s="33"/>
      <c r="O54" s="33"/>
    </row>
    <row r="55" spans="1:15" ht="15.75" outlineLevel="1">
      <c r="A55" s="74"/>
      <c r="B55" s="75">
        <f t="shared" si="12"/>
        <v>1</v>
      </c>
      <c r="C55" s="67" t="str">
        <f>'СТАРТ Ж'!K7</f>
        <v>5223Д</v>
      </c>
      <c r="D55" s="76">
        <f>'СТАРТ Ж'!L7</f>
        <v>2.3</v>
      </c>
      <c r="E55" s="77">
        <v>6</v>
      </c>
      <c r="F55" s="77">
        <v>5.5</v>
      </c>
      <c r="G55" s="77">
        <v>6</v>
      </c>
      <c r="H55" s="77">
        <v>6</v>
      </c>
      <c r="I55" s="77">
        <v>6</v>
      </c>
      <c r="J55" s="78">
        <f>(SUM(E55:I55)-MAX(E55:I55)-MIN(E55:I55))</f>
        <v>18</v>
      </c>
      <c r="K55" s="79">
        <f>(SUM(E55:I55)-MAX(E55:I55)-MIN(E55:I55))*D55</f>
        <v>41.4</v>
      </c>
      <c r="L55" s="80">
        <f t="shared" si="13"/>
        <v>180.25000000000003</v>
      </c>
      <c r="M55" s="81"/>
      <c r="N55" s="33"/>
      <c r="O55" s="33"/>
    </row>
    <row r="56" spans="1:15" ht="15.75" outlineLevel="1">
      <c r="A56" s="74"/>
      <c r="B56" s="75">
        <f t="shared" si="12"/>
        <v>1</v>
      </c>
      <c r="C56" s="82"/>
      <c r="D56" s="83">
        <f>SUM(D51:D55)</f>
        <v>10.3</v>
      </c>
      <c r="E56" s="84"/>
      <c r="F56" s="77"/>
      <c r="G56" s="77"/>
      <c r="H56" s="77"/>
      <c r="I56" s="77"/>
      <c r="J56" s="78"/>
      <c r="K56" s="85">
        <f>SUM(K51:K55)</f>
        <v>180.25000000000003</v>
      </c>
      <c r="L56" s="80">
        <f t="shared" si="13"/>
        <v>180.25000000000003</v>
      </c>
      <c r="M56" s="81"/>
      <c r="N56" s="33"/>
      <c r="O56" s="33"/>
    </row>
    <row r="57" spans="1:15" s="9" customFormat="1" ht="15.75">
      <c r="A57" s="67">
        <v>7</v>
      </c>
      <c r="B57" s="68">
        <f>'СТАРТ Ж'!B34</f>
        <v>5</v>
      </c>
      <c r="C57" s="69" t="str">
        <f>'СТАРТ Ж'!C34</f>
        <v>Канярова Карина, 1998, КМС, Пенза, ПОСДЮСШОР</v>
      </c>
      <c r="D57" s="70"/>
      <c r="E57" s="71"/>
      <c r="F57" s="69"/>
      <c r="G57" s="69"/>
      <c r="H57" s="69"/>
      <c r="I57" s="69"/>
      <c r="J57" s="69"/>
      <c r="K57" s="67"/>
      <c r="L57" s="72">
        <f>SUM(K63)</f>
        <v>169.8</v>
      </c>
      <c r="M57" s="73" t="str">
        <f>'СТАРТ Ж'!L34</f>
        <v>Макаренко А.А.</v>
      </c>
      <c r="N57" s="27"/>
      <c r="O57" s="27"/>
    </row>
    <row r="58" spans="1:15" ht="15.75" outlineLevel="1">
      <c r="A58" s="74"/>
      <c r="B58" s="75">
        <f aca="true" t="shared" si="14" ref="B58:B63">B57</f>
        <v>5</v>
      </c>
      <c r="C58" s="67" t="str">
        <f>'СТАРТ Ж'!C35</f>
        <v>403С</v>
      </c>
      <c r="D58" s="76">
        <f>'СТАРТ Ж'!D35</f>
        <v>2.2</v>
      </c>
      <c r="E58" s="77">
        <v>5.5</v>
      </c>
      <c r="F58" s="77">
        <v>5</v>
      </c>
      <c r="G58" s="77">
        <v>5</v>
      </c>
      <c r="H58" s="77">
        <v>6</v>
      </c>
      <c r="I58" s="77">
        <v>5</v>
      </c>
      <c r="J58" s="78">
        <f>(SUM(E58:I58)-MAX(E58:I58)-MIN(E58:I58))</f>
        <v>15.5</v>
      </c>
      <c r="K58" s="79">
        <f>(SUM(E58:I58)-MAX(E58:I58)-MIN(E58:I58))*D58</f>
        <v>34.1</v>
      </c>
      <c r="L58" s="80">
        <f aca="true" t="shared" si="15" ref="L58:L63">L57</f>
        <v>169.8</v>
      </c>
      <c r="M58" s="81"/>
      <c r="N58" s="33"/>
      <c r="O58" s="33"/>
    </row>
    <row r="59" spans="1:15" ht="15.75" outlineLevel="1">
      <c r="A59" s="74"/>
      <c r="B59" s="75">
        <f t="shared" si="14"/>
        <v>5</v>
      </c>
      <c r="C59" s="67" t="str">
        <f>'СТАРТ Ж'!E35</f>
        <v>104С</v>
      </c>
      <c r="D59" s="76">
        <f>'СТАРТ Ж'!F35</f>
        <v>2.2</v>
      </c>
      <c r="E59" s="77">
        <v>5.5</v>
      </c>
      <c r="F59" s="77">
        <v>5</v>
      </c>
      <c r="G59" s="77">
        <v>5.5</v>
      </c>
      <c r="H59" s="77">
        <v>6</v>
      </c>
      <c r="I59" s="77">
        <v>5</v>
      </c>
      <c r="J59" s="78">
        <f>(SUM(E59:I59)-MAX(E59:I59)-MIN(E59:I59))</f>
        <v>16</v>
      </c>
      <c r="K59" s="79">
        <f>(SUM(E59:I59)-MAX(E59:I59)-MIN(E59:I59))*D59</f>
        <v>35.2</v>
      </c>
      <c r="L59" s="80">
        <f t="shared" si="15"/>
        <v>169.8</v>
      </c>
      <c r="M59" s="81"/>
      <c r="N59" s="33"/>
      <c r="O59" s="33"/>
    </row>
    <row r="60" spans="1:15" ht="15.75" outlineLevel="1">
      <c r="A60" s="74"/>
      <c r="B60" s="75">
        <f t="shared" si="14"/>
        <v>5</v>
      </c>
      <c r="C60" s="67" t="str">
        <f>'СТАРТ Ж'!G35</f>
        <v>203С</v>
      </c>
      <c r="D60" s="76">
        <f>'СТАРТ Ж'!H35</f>
        <v>2</v>
      </c>
      <c r="E60" s="77">
        <v>5.5</v>
      </c>
      <c r="F60" s="77">
        <v>5.5</v>
      </c>
      <c r="G60" s="77">
        <v>5</v>
      </c>
      <c r="H60" s="77">
        <v>5</v>
      </c>
      <c r="I60" s="77">
        <v>5.5</v>
      </c>
      <c r="J60" s="78">
        <f>(SUM(E60:I60)-MAX(E60:I60)-MIN(E60:I60))</f>
        <v>16</v>
      </c>
      <c r="K60" s="79">
        <f>(SUM(E60:I60)-MAX(E60:I60)-MIN(E60:I60))*D60</f>
        <v>32</v>
      </c>
      <c r="L60" s="80">
        <f t="shared" si="15"/>
        <v>169.8</v>
      </c>
      <c r="M60" s="81"/>
      <c r="N60" s="33"/>
      <c r="O60" s="33"/>
    </row>
    <row r="61" spans="1:15" ht="15.75" outlineLevel="1">
      <c r="A61" s="74"/>
      <c r="B61" s="75">
        <f t="shared" si="14"/>
        <v>5</v>
      </c>
      <c r="C61" s="67" t="str">
        <f>'СТАРТ Ж'!I35</f>
        <v>303С</v>
      </c>
      <c r="D61" s="76">
        <f>'СТАРТ Ж'!J35</f>
        <v>2.1</v>
      </c>
      <c r="E61" s="77">
        <v>5</v>
      </c>
      <c r="F61" s="77">
        <v>4</v>
      </c>
      <c r="G61" s="77">
        <v>5.5</v>
      </c>
      <c r="H61" s="77">
        <v>4.5</v>
      </c>
      <c r="I61" s="77">
        <v>4.5</v>
      </c>
      <c r="J61" s="78">
        <f>(SUM(E61:I61)-MAX(E61:I61)-MIN(E61:I61))</f>
        <v>14</v>
      </c>
      <c r="K61" s="79">
        <f>(SUM(E61:I61)-MAX(E61:I61)-MIN(E61:I61))*D61</f>
        <v>29.400000000000002</v>
      </c>
      <c r="L61" s="80">
        <f t="shared" si="15"/>
        <v>169.8</v>
      </c>
      <c r="M61" s="81"/>
      <c r="N61" s="33"/>
      <c r="O61" s="33"/>
    </row>
    <row r="62" spans="1:15" ht="15.75" outlineLevel="1">
      <c r="A62" s="74"/>
      <c r="B62" s="75">
        <f t="shared" si="14"/>
        <v>5</v>
      </c>
      <c r="C62" s="67" t="str">
        <f>'СТАРТ Ж'!K35</f>
        <v>5223Д</v>
      </c>
      <c r="D62" s="76">
        <f>'СТАРТ Ж'!L35</f>
        <v>2.3</v>
      </c>
      <c r="E62" s="77">
        <v>6</v>
      </c>
      <c r="F62" s="77">
        <v>5.5</v>
      </c>
      <c r="G62" s="77">
        <v>5</v>
      </c>
      <c r="H62" s="77">
        <v>6</v>
      </c>
      <c r="I62" s="77">
        <v>5.5</v>
      </c>
      <c r="J62" s="78">
        <f>(SUM(E62:I62)-MAX(E62:I62)-MIN(E62:I62))</f>
        <v>17</v>
      </c>
      <c r="K62" s="79">
        <f>(SUM(E62:I62)-MAX(E62:I62)-MIN(E62:I62))*D62</f>
        <v>39.099999999999994</v>
      </c>
      <c r="L62" s="80">
        <f t="shared" si="15"/>
        <v>169.8</v>
      </c>
      <c r="M62" s="81"/>
      <c r="N62" s="33"/>
      <c r="O62" s="33"/>
    </row>
    <row r="63" spans="1:15" ht="15.75" outlineLevel="1">
      <c r="A63" s="74"/>
      <c r="B63" s="75">
        <f t="shared" si="14"/>
        <v>5</v>
      </c>
      <c r="C63" s="82"/>
      <c r="D63" s="83">
        <f>SUM(D58:D62)</f>
        <v>10.8</v>
      </c>
      <c r="E63" s="84"/>
      <c r="F63" s="77"/>
      <c r="G63" s="77"/>
      <c r="H63" s="77"/>
      <c r="I63" s="77"/>
      <c r="J63" s="78"/>
      <c r="K63" s="85">
        <f>SUM(K58:K62)</f>
        <v>169.8</v>
      </c>
      <c r="L63" s="80">
        <f t="shared" si="15"/>
        <v>169.8</v>
      </c>
      <c r="M63" s="81"/>
      <c r="N63" s="33"/>
      <c r="O63" s="33"/>
    </row>
    <row r="64" spans="1:15" s="9" customFormat="1" ht="15.75">
      <c r="A64" s="67">
        <v>8</v>
      </c>
      <c r="B64" s="68">
        <f>'СТАРТ Ж'!B76</f>
        <v>11</v>
      </c>
      <c r="C64" s="69" t="str">
        <f>'СТАРТ Ж'!C76</f>
        <v>Харитонова Ксения, 1994, КМС, Пенза, ПОСДЮСШОР</v>
      </c>
      <c r="D64" s="70"/>
      <c r="E64" s="71"/>
      <c r="F64" s="69"/>
      <c r="G64" s="69"/>
      <c r="H64" s="69"/>
      <c r="I64" s="69"/>
      <c r="J64" s="69"/>
      <c r="K64" s="67"/>
      <c r="L64" s="72">
        <f>SUM(K70)</f>
        <v>163.5</v>
      </c>
      <c r="M64" s="73" t="str">
        <f>'СТАРТ Ж'!L76</f>
        <v>Кулемин О.В.</v>
      </c>
      <c r="N64" s="27"/>
      <c r="O64" s="27"/>
    </row>
    <row r="65" spans="1:15" ht="15.75" outlineLevel="1">
      <c r="A65" s="74"/>
      <c r="B65" s="75">
        <f aca="true" t="shared" si="16" ref="B65:B70">B64</f>
        <v>11</v>
      </c>
      <c r="C65" s="67" t="str">
        <f>'СТАРТ Ж'!C77</f>
        <v>105С</v>
      </c>
      <c r="D65" s="76">
        <f>'СТАРТ Ж'!D77</f>
        <v>2.4</v>
      </c>
      <c r="E65" s="77">
        <v>4</v>
      </c>
      <c r="F65" s="77">
        <v>4</v>
      </c>
      <c r="G65" s="77">
        <v>4</v>
      </c>
      <c r="H65" s="77">
        <v>4</v>
      </c>
      <c r="I65" s="77">
        <v>4</v>
      </c>
      <c r="J65" s="78">
        <f>(SUM(E65:I65)-MAX(E65:I65)-MIN(E65:I65))</f>
        <v>12</v>
      </c>
      <c r="K65" s="79">
        <f>(SUM(E65:I65)-MAX(E65:I65)-MIN(E65:I65))*D65</f>
        <v>28.799999999999997</v>
      </c>
      <c r="L65" s="80">
        <f aca="true" t="shared" si="17" ref="L65:L70">L64</f>
        <v>163.5</v>
      </c>
      <c r="M65" s="81"/>
      <c r="N65" s="33"/>
      <c r="O65" s="33"/>
    </row>
    <row r="66" spans="1:15" ht="15.75" outlineLevel="1">
      <c r="A66" s="74"/>
      <c r="B66" s="75">
        <f t="shared" si="16"/>
        <v>11</v>
      </c>
      <c r="C66" s="67" t="str">
        <f>'СТАРТ Ж'!E77</f>
        <v>403С</v>
      </c>
      <c r="D66" s="76">
        <f>'СТАРТ Ж'!F77</f>
        <v>2.2</v>
      </c>
      <c r="E66" s="77">
        <v>5.5</v>
      </c>
      <c r="F66" s="77">
        <v>6</v>
      </c>
      <c r="G66" s="77">
        <v>6</v>
      </c>
      <c r="H66" s="77">
        <v>6</v>
      </c>
      <c r="I66" s="77">
        <v>6</v>
      </c>
      <c r="J66" s="78">
        <f>(SUM(E66:I66)-MAX(E66:I66)-MIN(E66:I66))</f>
        <v>18</v>
      </c>
      <c r="K66" s="79">
        <f>(SUM(E66:I66)-MAX(E66:I66)-MIN(E66:I66))*D66</f>
        <v>39.6</v>
      </c>
      <c r="L66" s="80">
        <f t="shared" si="17"/>
        <v>163.5</v>
      </c>
      <c r="M66" s="81"/>
      <c r="N66" s="33"/>
      <c r="O66" s="33"/>
    </row>
    <row r="67" spans="1:15" ht="15.75" outlineLevel="1">
      <c r="A67" s="74"/>
      <c r="B67" s="75">
        <f t="shared" si="16"/>
        <v>11</v>
      </c>
      <c r="C67" s="67" t="str">
        <f>'СТАРТ Ж'!G77</f>
        <v>203С</v>
      </c>
      <c r="D67" s="76">
        <f>'СТАРТ Ж'!H77</f>
        <v>2</v>
      </c>
      <c r="E67" s="77">
        <v>5.5</v>
      </c>
      <c r="F67" s="77">
        <v>5.5</v>
      </c>
      <c r="G67" s="77">
        <v>6</v>
      </c>
      <c r="H67" s="77">
        <v>6</v>
      </c>
      <c r="I67" s="77">
        <v>6</v>
      </c>
      <c r="J67" s="78">
        <f>(SUM(E67:I67)-MAX(E67:I67)-MIN(E67:I67))</f>
        <v>17.5</v>
      </c>
      <c r="K67" s="79">
        <f>(SUM(E67:I67)-MAX(E67:I67)-MIN(E67:I67))*D67</f>
        <v>35</v>
      </c>
      <c r="L67" s="80">
        <f t="shared" si="17"/>
        <v>163.5</v>
      </c>
      <c r="M67" s="81"/>
      <c r="N67" s="33"/>
      <c r="O67" s="33"/>
    </row>
    <row r="68" spans="1:15" ht="15.75" outlineLevel="1">
      <c r="A68" s="74"/>
      <c r="B68" s="75">
        <f t="shared" si="16"/>
        <v>11</v>
      </c>
      <c r="C68" s="67" t="str">
        <f>'СТАРТ Ж'!I77</f>
        <v>303С</v>
      </c>
      <c r="D68" s="76">
        <f>'СТАРТ Ж'!J77</f>
        <v>2.1</v>
      </c>
      <c r="E68" s="77">
        <v>5</v>
      </c>
      <c r="F68" s="77">
        <v>5</v>
      </c>
      <c r="G68" s="77">
        <v>4.5</v>
      </c>
      <c r="H68" s="77">
        <v>5</v>
      </c>
      <c r="I68" s="77">
        <v>5</v>
      </c>
      <c r="J68" s="78">
        <f>(SUM(E68:I68)-MAX(E68:I68)-MIN(E68:I68))</f>
        <v>15</v>
      </c>
      <c r="K68" s="79">
        <f>(SUM(E68:I68)-MAX(E68:I68)-MIN(E68:I68))*D68</f>
        <v>31.5</v>
      </c>
      <c r="L68" s="80">
        <f t="shared" si="17"/>
        <v>163.5</v>
      </c>
      <c r="M68" s="81"/>
      <c r="N68" s="33"/>
      <c r="O68" s="33"/>
    </row>
    <row r="69" spans="1:15" ht="15.75" outlineLevel="1">
      <c r="A69" s="74"/>
      <c r="B69" s="75">
        <f t="shared" si="16"/>
        <v>11</v>
      </c>
      <c r="C69" s="67" t="str">
        <f>'СТАРТ Ж'!K77</f>
        <v>5132Д</v>
      </c>
      <c r="D69" s="76">
        <f>'СТАРТ Ж'!L77</f>
        <v>2.2</v>
      </c>
      <c r="E69" s="77">
        <v>4.5</v>
      </c>
      <c r="F69" s="77">
        <v>4</v>
      </c>
      <c r="G69" s="77">
        <v>4.5</v>
      </c>
      <c r="H69" s="77">
        <v>4</v>
      </c>
      <c r="I69" s="77">
        <v>4.5</v>
      </c>
      <c r="J69" s="78">
        <f>(SUM(E69:I69)-MAX(E69:I69)-MIN(E69:I69))</f>
        <v>13</v>
      </c>
      <c r="K69" s="79">
        <f>(SUM(E69:I69)-MAX(E69:I69)-MIN(E69:I69))*D69</f>
        <v>28.6</v>
      </c>
      <c r="L69" s="80">
        <f t="shared" si="17"/>
        <v>163.5</v>
      </c>
      <c r="M69" s="81"/>
      <c r="N69" s="33"/>
      <c r="O69" s="33"/>
    </row>
    <row r="70" spans="1:15" ht="15.75" outlineLevel="1">
      <c r="A70" s="74"/>
      <c r="B70" s="75">
        <f t="shared" si="16"/>
        <v>11</v>
      </c>
      <c r="C70" s="82"/>
      <c r="D70" s="83">
        <f>SUM(D65:D69)</f>
        <v>10.899999999999999</v>
      </c>
      <c r="E70" s="84"/>
      <c r="F70" s="77"/>
      <c r="G70" s="77"/>
      <c r="H70" s="77"/>
      <c r="I70" s="77"/>
      <c r="J70" s="78"/>
      <c r="K70" s="85">
        <f>SUM(K65:K69)</f>
        <v>163.5</v>
      </c>
      <c r="L70" s="80">
        <f t="shared" si="17"/>
        <v>163.5</v>
      </c>
      <c r="M70" s="81"/>
      <c r="N70" s="33"/>
      <c r="O70" s="33"/>
    </row>
    <row r="71" spans="1:15" s="9" customFormat="1" ht="15.75">
      <c r="A71" s="67">
        <v>9</v>
      </c>
      <c r="B71" s="68">
        <f>'СТАРТ Ж'!B41</f>
        <v>6</v>
      </c>
      <c r="C71" s="69" t="str">
        <f>'СТАРТ Ж'!C41</f>
        <v>Гребнева Малини, 2000, 2, Пенза, ПОСДЮСШОР</v>
      </c>
      <c r="D71" s="70"/>
      <c r="E71" s="71"/>
      <c r="F71" s="69"/>
      <c r="G71" s="69"/>
      <c r="H71" s="69"/>
      <c r="I71" s="69"/>
      <c r="J71" s="69"/>
      <c r="K71" s="67"/>
      <c r="L71" s="72">
        <f>SUM(K77)</f>
        <v>142.25</v>
      </c>
      <c r="M71" s="73" t="str">
        <f>'СТАРТ Ж'!L41</f>
        <v>Макаренко А.А.</v>
      </c>
      <c r="N71" s="27"/>
      <c r="O71" s="27"/>
    </row>
    <row r="72" spans="1:15" ht="15.75" outlineLevel="1">
      <c r="A72" s="74"/>
      <c r="B72" s="75">
        <f aca="true" t="shared" si="18" ref="B72:B77">B71</f>
        <v>6</v>
      </c>
      <c r="C72" s="67" t="str">
        <f>'СТАРТ Ж'!C42</f>
        <v>403С</v>
      </c>
      <c r="D72" s="76">
        <f>'СТАРТ Ж'!D42</f>
        <v>2.2</v>
      </c>
      <c r="E72" s="77">
        <v>5</v>
      </c>
      <c r="F72" s="77">
        <v>5.5</v>
      </c>
      <c r="G72" s="77">
        <v>4.5</v>
      </c>
      <c r="H72" s="77">
        <v>5.5</v>
      </c>
      <c r="I72" s="77">
        <v>4</v>
      </c>
      <c r="J72" s="78">
        <f>(SUM(E72:I72)-MAX(E72:I72)-MIN(E72:I72))</f>
        <v>15</v>
      </c>
      <c r="K72" s="79">
        <f>(SUM(E72:I72)-MAX(E72:I72)-MIN(E72:I72))*D72</f>
        <v>33</v>
      </c>
      <c r="L72" s="80">
        <f aca="true" t="shared" si="19" ref="L72:L77">L71</f>
        <v>142.25</v>
      </c>
      <c r="M72" s="81"/>
      <c r="N72" s="33"/>
      <c r="O72" s="33"/>
    </row>
    <row r="73" spans="1:15" ht="15.75" outlineLevel="1">
      <c r="A73" s="74"/>
      <c r="B73" s="75">
        <f t="shared" si="18"/>
        <v>6</v>
      </c>
      <c r="C73" s="67" t="str">
        <f>'СТАРТ Ж'!E42</f>
        <v>104С</v>
      </c>
      <c r="D73" s="76">
        <f>'СТАРТ Ж'!F42</f>
        <v>2.2</v>
      </c>
      <c r="E73" s="77">
        <v>4.5</v>
      </c>
      <c r="F73" s="77">
        <v>4</v>
      </c>
      <c r="G73" s="77">
        <v>4</v>
      </c>
      <c r="H73" s="77">
        <v>4</v>
      </c>
      <c r="I73" s="77">
        <v>4</v>
      </c>
      <c r="J73" s="78">
        <f>(SUM(E73:I73)-MAX(E73:I73)-MIN(E73:I73))</f>
        <v>12</v>
      </c>
      <c r="K73" s="79">
        <f>(SUM(E73:I73)-MAX(E73:I73)-MIN(E73:I73))*D73</f>
        <v>26.400000000000002</v>
      </c>
      <c r="L73" s="80">
        <f t="shared" si="19"/>
        <v>142.25</v>
      </c>
      <c r="M73" s="81"/>
      <c r="N73" s="33"/>
      <c r="O73" s="33"/>
    </row>
    <row r="74" spans="1:15" ht="15.75" outlineLevel="1">
      <c r="A74" s="74"/>
      <c r="B74" s="75">
        <f t="shared" si="18"/>
        <v>6</v>
      </c>
      <c r="C74" s="67" t="str">
        <f>'СТАРТ Ж'!G42</f>
        <v>203С</v>
      </c>
      <c r="D74" s="76">
        <f>'СТАРТ Ж'!H42</f>
        <v>2</v>
      </c>
      <c r="E74" s="77">
        <v>5</v>
      </c>
      <c r="F74" s="77">
        <v>5</v>
      </c>
      <c r="G74" s="77">
        <v>5</v>
      </c>
      <c r="H74" s="77">
        <v>4.5</v>
      </c>
      <c r="I74" s="77">
        <v>4</v>
      </c>
      <c r="J74" s="78">
        <f>(SUM(E74:I74)-MAX(E74:I74)-MIN(E74:I74))</f>
        <v>14.5</v>
      </c>
      <c r="K74" s="79">
        <f>(SUM(E74:I74)-MAX(E74:I74)-MIN(E74:I74))*D74</f>
        <v>29</v>
      </c>
      <c r="L74" s="80">
        <f t="shared" si="19"/>
        <v>142.25</v>
      </c>
      <c r="M74" s="81"/>
      <c r="N74" s="33"/>
      <c r="O74" s="33"/>
    </row>
    <row r="75" spans="1:15" ht="15.75" outlineLevel="1">
      <c r="A75" s="74"/>
      <c r="B75" s="75">
        <f t="shared" si="18"/>
        <v>6</v>
      </c>
      <c r="C75" s="67" t="str">
        <f>'СТАРТ Ж'!I42</f>
        <v>303С</v>
      </c>
      <c r="D75" s="76">
        <f>'СТАРТ Ж'!J42</f>
        <v>2.1</v>
      </c>
      <c r="E75" s="77">
        <v>4.5</v>
      </c>
      <c r="F75" s="77">
        <v>4.5</v>
      </c>
      <c r="G75" s="77">
        <v>4</v>
      </c>
      <c r="H75" s="77">
        <v>4</v>
      </c>
      <c r="I75" s="77">
        <v>4</v>
      </c>
      <c r="J75" s="78">
        <f>(SUM(E75:I75)-MAX(E75:I75)-MIN(E75:I75))</f>
        <v>12.5</v>
      </c>
      <c r="K75" s="79">
        <f>(SUM(E75:I75)-MAX(E75:I75)-MIN(E75:I75))*D75</f>
        <v>26.25</v>
      </c>
      <c r="L75" s="80">
        <f t="shared" si="19"/>
        <v>142.25</v>
      </c>
      <c r="M75" s="81"/>
      <c r="N75" s="33"/>
      <c r="O75" s="33"/>
    </row>
    <row r="76" spans="1:15" ht="15.75" outlineLevel="1">
      <c r="A76" s="74"/>
      <c r="B76" s="75">
        <f t="shared" si="18"/>
        <v>6</v>
      </c>
      <c r="C76" s="67" t="str">
        <f>'СТАРТ Ж'!K42</f>
        <v>5124Д</v>
      </c>
      <c r="D76" s="76">
        <f>'СТАРТ Ж'!L42</f>
        <v>2.3</v>
      </c>
      <c r="E76" s="77">
        <v>4</v>
      </c>
      <c r="F76" s="77">
        <v>4</v>
      </c>
      <c r="G76" s="77">
        <v>4</v>
      </c>
      <c r="H76" s="77">
        <v>4</v>
      </c>
      <c r="I76" s="77">
        <v>3.5</v>
      </c>
      <c r="J76" s="78">
        <f>(SUM(E76:I76)-MAX(E76:I76)-MIN(E76:I76))</f>
        <v>12</v>
      </c>
      <c r="K76" s="79">
        <f>(SUM(E76:I76)-MAX(E76:I76)-MIN(E76:I76))*D76</f>
        <v>27.599999999999998</v>
      </c>
      <c r="L76" s="80">
        <f t="shared" si="19"/>
        <v>142.25</v>
      </c>
      <c r="M76" s="81"/>
      <c r="N76" s="33"/>
      <c r="O76" s="33"/>
    </row>
    <row r="77" spans="1:15" ht="15.75" outlineLevel="1">
      <c r="A77" s="74"/>
      <c r="B77" s="75">
        <f t="shared" si="18"/>
        <v>6</v>
      </c>
      <c r="C77" s="82"/>
      <c r="D77" s="83">
        <f>SUM(D72:D76)</f>
        <v>10.8</v>
      </c>
      <c r="E77" s="84"/>
      <c r="F77" s="77"/>
      <c r="G77" s="77"/>
      <c r="H77" s="77"/>
      <c r="I77" s="77"/>
      <c r="J77" s="78"/>
      <c r="K77" s="85">
        <f>SUM(K72:K76)</f>
        <v>142.25</v>
      </c>
      <c r="L77" s="80">
        <f t="shared" si="19"/>
        <v>142.25</v>
      </c>
      <c r="M77" s="81"/>
      <c r="N77" s="33"/>
      <c r="O77" s="33"/>
    </row>
    <row r="78" spans="1:15" s="9" customFormat="1" ht="15.75">
      <c r="A78" s="67">
        <v>10</v>
      </c>
      <c r="B78" s="68">
        <f>'СТАРТ Ж'!B83</f>
        <v>12</v>
      </c>
      <c r="C78" s="69" t="str">
        <f>'СТАРТ Ж'!C83</f>
        <v>Клокова Дарья, 1998, Пенза, ПОСДЮСШОР</v>
      </c>
      <c r="D78" s="70"/>
      <c r="E78" s="71"/>
      <c r="F78" s="69"/>
      <c r="G78" s="69"/>
      <c r="H78" s="69"/>
      <c r="I78" s="69"/>
      <c r="J78" s="69"/>
      <c r="K78" s="67"/>
      <c r="L78" s="72">
        <f>SUM(K84)</f>
        <v>140.9</v>
      </c>
      <c r="M78" s="73" t="str">
        <f>'СТАРТ Ж'!L83</f>
        <v>Бажина И.</v>
      </c>
      <c r="N78" s="27"/>
      <c r="O78" s="27"/>
    </row>
    <row r="79" spans="1:15" ht="15.75" outlineLevel="1">
      <c r="A79" s="74"/>
      <c r="B79" s="75">
        <f aca="true" t="shared" si="20" ref="B79:B84">B78</f>
        <v>12</v>
      </c>
      <c r="C79" s="67" t="str">
        <f>'СТАРТ Ж'!C84</f>
        <v>104С</v>
      </c>
      <c r="D79" s="76">
        <f>'СТАРТ Ж'!D84</f>
        <v>2.2</v>
      </c>
      <c r="E79" s="77">
        <v>4</v>
      </c>
      <c r="F79" s="77">
        <v>4</v>
      </c>
      <c r="G79" s="77">
        <v>4</v>
      </c>
      <c r="H79" s="77">
        <v>4</v>
      </c>
      <c r="I79" s="77">
        <v>4</v>
      </c>
      <c r="J79" s="78">
        <f>(SUM(E79:I79)-MAX(E79:I79)-MIN(E79:I79))</f>
        <v>12</v>
      </c>
      <c r="K79" s="79">
        <f>(SUM(E79:I79)-MAX(E79:I79)-MIN(E79:I79))*D79</f>
        <v>26.400000000000002</v>
      </c>
      <c r="L79" s="80">
        <f aca="true" t="shared" si="21" ref="L79:L84">L78</f>
        <v>140.9</v>
      </c>
      <c r="M79" s="81"/>
      <c r="N79" s="33"/>
      <c r="O79" s="33"/>
    </row>
    <row r="80" spans="1:15" ht="15.75" outlineLevel="1">
      <c r="A80" s="74"/>
      <c r="B80" s="75">
        <f t="shared" si="20"/>
        <v>12</v>
      </c>
      <c r="C80" s="67" t="str">
        <f>'СТАРТ Ж'!E84</f>
        <v>403С</v>
      </c>
      <c r="D80" s="76">
        <f>'СТАРТ Ж'!F84</f>
        <v>2.2</v>
      </c>
      <c r="E80" s="77">
        <v>4</v>
      </c>
      <c r="F80" s="77">
        <v>4</v>
      </c>
      <c r="G80" s="77">
        <v>4.5</v>
      </c>
      <c r="H80" s="77">
        <v>4.5</v>
      </c>
      <c r="I80" s="77">
        <v>5</v>
      </c>
      <c r="J80" s="78">
        <f>(SUM(E80:I80)-MAX(E80:I80)-MIN(E80:I80))</f>
        <v>13</v>
      </c>
      <c r="K80" s="79">
        <f>(SUM(E80:I80)-MAX(E80:I80)-MIN(E80:I80))*D80</f>
        <v>28.6</v>
      </c>
      <c r="L80" s="80">
        <f t="shared" si="21"/>
        <v>140.9</v>
      </c>
      <c r="M80" s="81"/>
      <c r="N80" s="33"/>
      <c r="O80" s="33"/>
    </row>
    <row r="81" spans="1:15" ht="15.75" outlineLevel="1">
      <c r="A81" s="74"/>
      <c r="B81" s="75">
        <f t="shared" si="20"/>
        <v>12</v>
      </c>
      <c r="C81" s="67" t="str">
        <f>'СТАРТ Ж'!G84</f>
        <v>203С</v>
      </c>
      <c r="D81" s="76">
        <f>'СТАРТ Ж'!H84</f>
        <v>2</v>
      </c>
      <c r="E81" s="77">
        <v>4.5</v>
      </c>
      <c r="F81" s="77">
        <v>5</v>
      </c>
      <c r="G81" s="77">
        <v>5</v>
      </c>
      <c r="H81" s="77">
        <v>5</v>
      </c>
      <c r="I81" s="77">
        <v>4.5</v>
      </c>
      <c r="J81" s="78">
        <f>(SUM(E81:I81)-MAX(E81:I81)-MIN(E81:I81))</f>
        <v>14.5</v>
      </c>
      <c r="K81" s="79">
        <f>(SUM(E81:I81)-MAX(E81:I81)-MIN(E81:I81))*D81</f>
        <v>29</v>
      </c>
      <c r="L81" s="80">
        <f t="shared" si="21"/>
        <v>140.9</v>
      </c>
      <c r="M81" s="81"/>
      <c r="N81" s="33"/>
      <c r="O81" s="33"/>
    </row>
    <row r="82" spans="1:15" ht="15.75" outlineLevel="1">
      <c r="A82" s="74"/>
      <c r="B82" s="75">
        <f t="shared" si="20"/>
        <v>12</v>
      </c>
      <c r="C82" s="67" t="str">
        <f>'СТАРТ Ж'!I84</f>
        <v>301В</v>
      </c>
      <c r="D82" s="76">
        <f>'СТАРТ Ж'!J84</f>
        <v>1.7</v>
      </c>
      <c r="E82" s="77">
        <v>6.5</v>
      </c>
      <c r="F82" s="77">
        <v>5.5</v>
      </c>
      <c r="G82" s="77">
        <v>6.5</v>
      </c>
      <c r="H82" s="77">
        <v>6.5</v>
      </c>
      <c r="I82" s="77">
        <v>6.5</v>
      </c>
      <c r="J82" s="78">
        <f>(SUM(E82:I82)-MAX(E82:I82)-MIN(E82:I82))</f>
        <v>19.5</v>
      </c>
      <c r="K82" s="79">
        <f>(SUM(E82:I82)-MAX(E82:I82)-MIN(E82:I82))*D82</f>
        <v>33.15</v>
      </c>
      <c r="L82" s="80">
        <f t="shared" si="21"/>
        <v>140.9</v>
      </c>
      <c r="M82" s="81"/>
      <c r="N82" s="33"/>
      <c r="O82" s="33"/>
    </row>
    <row r="83" spans="1:15" ht="15.75" outlineLevel="1">
      <c r="A83" s="74"/>
      <c r="B83" s="75">
        <f t="shared" si="20"/>
        <v>12</v>
      </c>
      <c r="C83" s="67" t="str">
        <f>'СТАРТ Ж'!K84</f>
        <v>5122Д</v>
      </c>
      <c r="D83" s="76">
        <f>'СТАРТ Ж'!L84</f>
        <v>1.9</v>
      </c>
      <c r="E83" s="77">
        <v>4</v>
      </c>
      <c r="F83" s="77">
        <v>3</v>
      </c>
      <c r="G83" s="77">
        <v>4.5</v>
      </c>
      <c r="H83" s="77">
        <v>4.5</v>
      </c>
      <c r="I83" s="77">
        <v>4</v>
      </c>
      <c r="J83" s="78">
        <f>(SUM(E83:I83)-MAX(E83:I83)-MIN(E83:I83))</f>
        <v>12.5</v>
      </c>
      <c r="K83" s="79">
        <f>(SUM(E83:I83)-MAX(E83:I83)-MIN(E83:I83))*D83</f>
        <v>23.75</v>
      </c>
      <c r="L83" s="80">
        <f t="shared" si="21"/>
        <v>140.9</v>
      </c>
      <c r="M83" s="81"/>
      <c r="N83" s="33"/>
      <c r="O83" s="33"/>
    </row>
    <row r="84" spans="1:15" ht="15.75" outlineLevel="1">
      <c r="A84" s="74"/>
      <c r="B84" s="75">
        <f t="shared" si="20"/>
        <v>12</v>
      </c>
      <c r="C84" s="82"/>
      <c r="D84" s="83">
        <f>SUM(D79:D83)</f>
        <v>10</v>
      </c>
      <c r="E84" s="84"/>
      <c r="F84" s="77"/>
      <c r="G84" s="77"/>
      <c r="H84" s="77"/>
      <c r="I84" s="77"/>
      <c r="J84" s="78"/>
      <c r="K84" s="85">
        <f>SUM(K79:K83)</f>
        <v>140.9</v>
      </c>
      <c r="L84" s="80">
        <f t="shared" si="21"/>
        <v>140.9</v>
      </c>
      <c r="M84" s="81"/>
      <c r="N84" s="33"/>
      <c r="O84" s="33"/>
    </row>
    <row r="85" spans="1:15" s="9" customFormat="1" ht="15.75">
      <c r="A85" s="67">
        <v>11</v>
      </c>
      <c r="B85" s="68">
        <f>'СТАРТ Ж'!B55</f>
        <v>8</v>
      </c>
      <c r="C85" s="69" t="str">
        <f>'СТАРТ Ж'!C55</f>
        <v>Колбякова Мария, 1998, КМС, Пенза, ПОСДЮСШОР</v>
      </c>
      <c r="D85" s="70"/>
      <c r="E85" s="71"/>
      <c r="F85" s="69"/>
      <c r="G85" s="69"/>
      <c r="H85" s="69"/>
      <c r="I85" s="69"/>
      <c r="J85" s="69"/>
      <c r="K85" s="67"/>
      <c r="L85" s="72">
        <f>SUM(K91)</f>
        <v>140.55</v>
      </c>
      <c r="M85" s="73" t="str">
        <f>'СТАРТ Ж'!L55</f>
        <v>Лукаш Т.Г., Кулемин О.В.</v>
      </c>
      <c r="N85" s="27"/>
      <c r="O85" s="27"/>
    </row>
    <row r="86" spans="1:15" ht="15.75" outlineLevel="1">
      <c r="A86" s="74"/>
      <c r="B86" s="75">
        <f aca="true" t="shared" si="22" ref="B86:B91">B85</f>
        <v>8</v>
      </c>
      <c r="C86" s="67" t="str">
        <f>'СТАРТ Ж'!C56</f>
        <v>104С</v>
      </c>
      <c r="D86" s="76">
        <f>'СТАРТ Ж'!D56</f>
        <v>2.2</v>
      </c>
      <c r="E86" s="77">
        <v>5</v>
      </c>
      <c r="F86" s="77">
        <v>4.5</v>
      </c>
      <c r="G86" s="77">
        <v>5</v>
      </c>
      <c r="H86" s="77">
        <v>5</v>
      </c>
      <c r="I86" s="77">
        <v>5</v>
      </c>
      <c r="J86" s="78">
        <f>(SUM(E86:I86)-MAX(E86:I86)-MIN(E86:I86))</f>
        <v>15</v>
      </c>
      <c r="K86" s="79">
        <f>(SUM(E86:I86)-MAX(E86:I86)-MIN(E86:I86))*D86</f>
        <v>33</v>
      </c>
      <c r="L86" s="80">
        <f aca="true" t="shared" si="23" ref="L86:L91">L85</f>
        <v>140.55</v>
      </c>
      <c r="M86" s="81"/>
      <c r="N86" s="33"/>
      <c r="O86" s="33"/>
    </row>
    <row r="87" spans="1:15" ht="15.75" outlineLevel="1">
      <c r="A87" s="74"/>
      <c r="B87" s="75">
        <f t="shared" si="22"/>
        <v>8</v>
      </c>
      <c r="C87" s="67" t="str">
        <f>'СТАРТ Ж'!E56</f>
        <v>402С</v>
      </c>
      <c r="D87" s="76">
        <f>'СТАРТ Ж'!F56</f>
        <v>1.6</v>
      </c>
      <c r="E87" s="77">
        <v>6</v>
      </c>
      <c r="F87" s="77">
        <v>5.5</v>
      </c>
      <c r="G87" s="77">
        <v>6</v>
      </c>
      <c r="H87" s="77">
        <v>5.5</v>
      </c>
      <c r="I87" s="77">
        <v>6</v>
      </c>
      <c r="J87" s="78">
        <f>(SUM(E87:I87)-MAX(E87:I87)-MIN(E87:I87))</f>
        <v>17.5</v>
      </c>
      <c r="K87" s="79">
        <f>(SUM(E87:I87)-MAX(E87:I87)-MIN(E87:I87))*D87</f>
        <v>28</v>
      </c>
      <c r="L87" s="80">
        <f t="shared" si="23"/>
        <v>140.55</v>
      </c>
      <c r="M87" s="81"/>
      <c r="N87" s="33"/>
      <c r="O87" s="33"/>
    </row>
    <row r="88" spans="1:15" ht="15.75" outlineLevel="1">
      <c r="A88" s="74"/>
      <c r="B88" s="75">
        <f t="shared" si="22"/>
        <v>8</v>
      </c>
      <c r="C88" s="67" t="str">
        <f>'СТАРТ Ж'!G56</f>
        <v>203С</v>
      </c>
      <c r="D88" s="76">
        <f>'СТАРТ Ж'!H56</f>
        <v>2</v>
      </c>
      <c r="E88" s="77">
        <v>5</v>
      </c>
      <c r="F88" s="77">
        <v>5</v>
      </c>
      <c r="G88" s="77">
        <v>5.5</v>
      </c>
      <c r="H88" s="77">
        <v>6</v>
      </c>
      <c r="I88" s="77">
        <v>5.5</v>
      </c>
      <c r="J88" s="78">
        <f>(SUM(E88:I88)-MAX(E88:I88)-MIN(E88:I88))</f>
        <v>16</v>
      </c>
      <c r="K88" s="79">
        <f>(SUM(E88:I88)-MAX(E88:I88)-MIN(E88:I88))*D88</f>
        <v>32</v>
      </c>
      <c r="L88" s="80">
        <f t="shared" si="23"/>
        <v>140.55</v>
      </c>
      <c r="M88" s="81"/>
      <c r="N88" s="33"/>
      <c r="O88" s="33"/>
    </row>
    <row r="89" spans="1:15" ht="15.75" outlineLevel="1">
      <c r="A89" s="74"/>
      <c r="B89" s="75">
        <f t="shared" si="22"/>
        <v>8</v>
      </c>
      <c r="C89" s="67" t="str">
        <f>'СТАРТ Ж'!I56</f>
        <v>303С</v>
      </c>
      <c r="D89" s="76">
        <f>'СТАРТ Ж'!J56</f>
        <v>2.1</v>
      </c>
      <c r="E89" s="77">
        <v>4</v>
      </c>
      <c r="F89" s="77">
        <v>4.5</v>
      </c>
      <c r="G89" s="77">
        <v>5</v>
      </c>
      <c r="H89" s="77">
        <v>5</v>
      </c>
      <c r="I89" s="77">
        <v>5</v>
      </c>
      <c r="J89" s="78">
        <f>(SUM(E89:I89)-MAX(E89:I89)-MIN(E89:I89))</f>
        <v>14.5</v>
      </c>
      <c r="K89" s="79">
        <f>(SUM(E89:I89)-MAX(E89:I89)-MIN(E89:I89))*D89</f>
        <v>30.450000000000003</v>
      </c>
      <c r="L89" s="80">
        <f t="shared" si="23"/>
        <v>140.55</v>
      </c>
      <c r="M89" s="81"/>
      <c r="N89" s="33"/>
      <c r="O89" s="33"/>
    </row>
    <row r="90" spans="1:15" ht="15.75" outlineLevel="1">
      <c r="A90" s="74"/>
      <c r="B90" s="75">
        <f t="shared" si="22"/>
        <v>8</v>
      </c>
      <c r="C90" s="67" t="str">
        <f>'СТАРТ Ж'!K56</f>
        <v>5122Д</v>
      </c>
      <c r="D90" s="76">
        <f>'СТАРТ Ж'!L56</f>
        <v>1.9</v>
      </c>
      <c r="E90" s="77">
        <v>3</v>
      </c>
      <c r="F90" s="77">
        <v>3</v>
      </c>
      <c r="G90" s="77">
        <v>3.5</v>
      </c>
      <c r="H90" s="77">
        <v>3</v>
      </c>
      <c r="I90" s="77">
        <v>3</v>
      </c>
      <c r="J90" s="78">
        <f>(SUM(E90:I90)-MAX(E90:I90)-MIN(E90:I90))</f>
        <v>9</v>
      </c>
      <c r="K90" s="79">
        <f>(SUM(E90:I90)-MAX(E90:I90)-MIN(E90:I90))*D90</f>
        <v>17.099999999999998</v>
      </c>
      <c r="L90" s="80">
        <f t="shared" si="23"/>
        <v>140.55</v>
      </c>
      <c r="M90" s="81"/>
      <c r="N90" s="33"/>
      <c r="O90" s="33"/>
    </row>
    <row r="91" spans="1:15" ht="15.75" outlineLevel="1">
      <c r="A91" s="74"/>
      <c r="B91" s="75">
        <f t="shared" si="22"/>
        <v>8</v>
      </c>
      <c r="C91" s="82"/>
      <c r="D91" s="83">
        <f>SUM(D86:D90)</f>
        <v>9.8</v>
      </c>
      <c r="E91" s="84"/>
      <c r="F91" s="77"/>
      <c r="G91" s="77"/>
      <c r="H91" s="77"/>
      <c r="I91" s="77"/>
      <c r="J91" s="78"/>
      <c r="K91" s="85">
        <f>SUM(K86:K90)</f>
        <v>140.55</v>
      </c>
      <c r="L91" s="80">
        <f t="shared" si="23"/>
        <v>140.55</v>
      </c>
      <c r="M91" s="81"/>
      <c r="N91" s="33"/>
      <c r="O91" s="33"/>
    </row>
    <row r="92" spans="1:15" ht="15.75">
      <c r="A92" s="74"/>
      <c r="B92" s="74"/>
      <c r="C92" s="27"/>
      <c r="D92" s="39"/>
      <c r="E92" s="86"/>
      <c r="F92" s="87"/>
      <c r="G92" s="87"/>
      <c r="H92" s="87"/>
      <c r="I92" s="87"/>
      <c r="J92" s="33"/>
      <c r="K92" s="33"/>
      <c r="L92" s="33"/>
      <c r="M92" s="81"/>
      <c r="N92" s="33"/>
      <c r="O92" s="33"/>
    </row>
    <row r="93" spans="1:15" ht="15.75">
      <c r="A93" s="74"/>
      <c r="B93" s="74"/>
      <c r="C93" s="27"/>
      <c r="D93" s="39"/>
      <c r="E93" s="86"/>
      <c r="F93" s="87"/>
      <c r="G93" s="87"/>
      <c r="H93" s="87"/>
      <c r="I93" s="87"/>
      <c r="J93" s="33"/>
      <c r="K93" s="33"/>
      <c r="L93" s="33"/>
      <c r="M93" s="81"/>
      <c r="N93" s="33"/>
      <c r="O93" s="33"/>
    </row>
  </sheetData>
  <sheetProtection/>
  <mergeCells count="1">
    <mergeCell ref="E5:I5"/>
  </mergeCells>
  <printOptions/>
  <pageMargins left="0.48" right="0" top="0.73" bottom="0.34" header="0.1968503937007874" footer="0.31"/>
  <pageSetup horizontalDpi="300" verticalDpi="300" orientation="portrait" paperSize="9" scale="7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101"/>
  <sheetViews>
    <sheetView zoomScale="90" zoomScaleNormal="90" zoomScalePageLayoutView="0" workbookViewId="0" topLeftCell="A1">
      <selection activeCell="G30" sqref="G30"/>
    </sheetView>
  </sheetViews>
  <sheetFormatPr defaultColWidth="8.00390625" defaultRowHeight="12.75" outlineLevelRow="1"/>
  <cols>
    <col min="1" max="1" width="3.28125" style="25" customWidth="1"/>
    <col min="2" max="2" width="5.00390625" style="17" customWidth="1"/>
    <col min="3" max="3" width="8.57421875" style="17" customWidth="1"/>
    <col min="4" max="4" width="4.7109375" style="17" customWidth="1"/>
    <col min="5" max="5" width="6.57421875" style="17" customWidth="1"/>
    <col min="6" max="6" width="4.7109375" style="17" customWidth="1"/>
    <col min="7" max="7" width="6.57421875" style="17" customWidth="1"/>
    <col min="8" max="8" width="4.7109375" style="17" customWidth="1"/>
    <col min="9" max="9" width="6.57421875" style="17" customWidth="1"/>
    <col min="10" max="10" width="4.7109375" style="17" customWidth="1"/>
    <col min="11" max="11" width="9.140625" style="17" customWidth="1"/>
    <col min="12" max="12" width="4.7109375" style="17" customWidth="1"/>
    <col min="13" max="13" width="10.421875" style="18" customWidth="1"/>
    <col min="14" max="14" width="4.7109375" style="17" customWidth="1"/>
    <col min="15" max="15" width="9.00390625" style="24" customWidth="1"/>
    <col min="16" max="16" width="11.7109375" style="10" customWidth="1"/>
    <col min="17" max="16384" width="8.00390625" style="10" customWidth="1"/>
  </cols>
  <sheetData>
    <row r="1" spans="1:16" ht="15">
      <c r="A1" s="8"/>
      <c r="O1" s="12"/>
      <c r="P1" s="19"/>
    </row>
    <row r="2" spans="1:16" ht="15">
      <c r="A2" s="17"/>
      <c r="C2" s="17" t="s">
        <v>114</v>
      </c>
      <c r="O2" s="12"/>
      <c r="P2" s="19"/>
    </row>
    <row r="3" spans="3:13" s="17" customFormat="1" ht="15">
      <c r="C3" s="17" t="s">
        <v>111</v>
      </c>
      <c r="M3" s="18"/>
    </row>
    <row r="4" spans="3:13" s="17" customFormat="1" ht="15">
      <c r="C4" s="17" t="s">
        <v>113</v>
      </c>
      <c r="M4" s="18"/>
    </row>
    <row r="5" s="17" customFormat="1" ht="15">
      <c r="M5" s="18"/>
    </row>
    <row r="6" spans="2:13" s="17" customFormat="1" ht="15">
      <c r="B6" s="20">
        <v>1</v>
      </c>
      <c r="C6" s="18" t="s">
        <v>120</v>
      </c>
      <c r="L6" s="17" t="s">
        <v>119</v>
      </c>
      <c r="M6" s="18"/>
    </row>
    <row r="7" spans="3:14" s="17" customFormat="1" ht="15">
      <c r="C7" s="21" t="s">
        <v>15</v>
      </c>
      <c r="D7" s="22">
        <f ca="1">INDIRECT(CONCATENATE("КЭТ1!","C",TEXT(MATCH(C7,КЭТ1!$D$1:$D$280,0),0)))</f>
        <v>2.6</v>
      </c>
      <c r="E7" s="21" t="s">
        <v>26</v>
      </c>
      <c r="F7" s="22">
        <f ca="1">INDIRECT(CONCATENATE("КЭТ1!","C",TEXT(MATCH(E7,КЭТ1!$D$1:$D$280,0),0)))</f>
        <v>2.3</v>
      </c>
      <c r="G7" s="21" t="s">
        <v>39</v>
      </c>
      <c r="H7" s="22">
        <f ca="1">INDIRECT(CONCATENATE("КЭТ1!","C",TEXT(MATCH(G7,КЭТ1!$D$1:$D$280,0),0)))</f>
        <v>2.4</v>
      </c>
      <c r="I7" s="21" t="s">
        <v>52</v>
      </c>
      <c r="J7" s="22">
        <f ca="1">INDIRECT(CONCATENATE("КЭТ1!","C",TEXT(MATCH(I7,КЭТ1!$D$1:$D$280,0),0)))</f>
        <v>2.4</v>
      </c>
      <c r="K7" s="21" t="s">
        <v>66</v>
      </c>
      <c r="L7" s="22">
        <f ca="1">INDIRECT(CONCATENATE("КЭТ1!","C",TEXT(MATCH(K7,КЭТ1!$D$1:$D$280,0),0)))</f>
        <v>2.2</v>
      </c>
      <c r="M7" s="21" t="s">
        <v>83</v>
      </c>
      <c r="N7" s="22">
        <f ca="1">INDIRECT(CONCATENATE("КЭТ1!","C",TEXT(MATCH(M7,КЭТ1!$D$1:$D$280,0),0)))</f>
        <v>2.1</v>
      </c>
    </row>
    <row r="8" ht="15" hidden="1" outlineLevel="1">
      <c r="A8" s="17">
        <v>1</v>
      </c>
    </row>
    <row r="9" ht="15" hidden="1" outlineLevel="1">
      <c r="A9" s="17">
        <v>2</v>
      </c>
    </row>
    <row r="10" ht="15" hidden="1" outlineLevel="1">
      <c r="A10" s="17">
        <v>3</v>
      </c>
    </row>
    <row r="11" ht="15" hidden="1" outlineLevel="1">
      <c r="A11" s="17">
        <v>4</v>
      </c>
    </row>
    <row r="12" ht="15" hidden="1" outlineLevel="1">
      <c r="A12" s="17">
        <v>5</v>
      </c>
    </row>
    <row r="13" ht="15" hidden="1" outlineLevel="1">
      <c r="A13" s="17">
        <v>6</v>
      </c>
    </row>
    <row r="14" spans="2:13" s="17" customFormat="1" ht="15" collapsed="1">
      <c r="B14" s="20">
        <v>2</v>
      </c>
      <c r="C14" s="18" t="s">
        <v>121</v>
      </c>
      <c r="L14" s="17" t="s">
        <v>122</v>
      </c>
      <c r="M14" s="18"/>
    </row>
    <row r="15" spans="3:14" s="17" customFormat="1" ht="15">
      <c r="C15" s="21" t="s">
        <v>15</v>
      </c>
      <c r="D15" s="22">
        <f ca="1">INDIRECT(CONCATENATE("КЭТ1!","C",TEXT(MATCH(C15,КЭТ1!$D$1:$D$280,0),0)))</f>
        <v>2.6</v>
      </c>
      <c r="E15" s="21" t="s">
        <v>26</v>
      </c>
      <c r="F15" s="22">
        <f ca="1">INDIRECT(CONCATENATE("КЭТ1!","C",TEXT(MATCH(E15,КЭТ1!$D$1:$D$280,0),0)))</f>
        <v>2.3</v>
      </c>
      <c r="G15" s="21" t="s">
        <v>45</v>
      </c>
      <c r="H15" s="22">
        <f ca="1">INDIRECT(CONCATENATE("КЭТ1!","C",TEXT(MATCH(G15,КЭТ1!$D$1:$D$280,0),0)))</f>
        <v>3</v>
      </c>
      <c r="I15" s="21" t="s">
        <v>52</v>
      </c>
      <c r="J15" s="22">
        <f ca="1">INDIRECT(CONCATENATE("КЭТ1!","C",TEXT(MATCH(I15,КЭТ1!$D$1:$D$280,0),0)))</f>
        <v>2.4</v>
      </c>
      <c r="K15" s="21" t="s">
        <v>67</v>
      </c>
      <c r="L15" s="22">
        <f ca="1">INDIRECT(CONCATENATE("КЭТ1!","C",TEXT(MATCH(K15,КЭТ1!$D$1:$D$280,0),0)))</f>
        <v>2.6</v>
      </c>
      <c r="M15" s="21" t="s">
        <v>84</v>
      </c>
      <c r="N15" s="22">
        <f ca="1">INDIRECT(CONCATENATE("КЭТ1!","C",TEXT(MATCH(M15,КЭТ1!$D$1:$D$280,0),0)))</f>
        <v>2.5</v>
      </c>
    </row>
    <row r="16" ht="15" hidden="1" outlineLevel="1">
      <c r="A16" s="17">
        <v>1</v>
      </c>
    </row>
    <row r="17" ht="15" hidden="1" outlineLevel="1">
      <c r="A17" s="17">
        <v>2</v>
      </c>
    </row>
    <row r="18" ht="15" hidden="1" outlineLevel="1">
      <c r="A18" s="17">
        <v>3</v>
      </c>
    </row>
    <row r="19" ht="15" hidden="1" outlineLevel="1">
      <c r="A19" s="17">
        <v>4</v>
      </c>
    </row>
    <row r="20" ht="15" hidden="1" outlineLevel="1">
      <c r="A20" s="17">
        <v>5</v>
      </c>
    </row>
    <row r="21" ht="15" hidden="1" outlineLevel="1">
      <c r="A21" s="17">
        <v>6</v>
      </c>
    </row>
    <row r="22" spans="2:13" s="17" customFormat="1" ht="15" collapsed="1">
      <c r="B22" s="20">
        <v>3</v>
      </c>
      <c r="C22" s="18" t="s">
        <v>123</v>
      </c>
      <c r="L22" s="17" t="s">
        <v>119</v>
      </c>
      <c r="M22" s="18"/>
    </row>
    <row r="23" spans="3:14" s="17" customFormat="1" ht="15">
      <c r="C23" s="21" t="s">
        <v>15</v>
      </c>
      <c r="D23" s="22">
        <f ca="1">INDIRECT(CONCATENATE("КЭТ1!","C",TEXT(MATCH(C23,КЭТ1!$D$1:$D$280,0),0)))</f>
        <v>2.6</v>
      </c>
      <c r="E23" s="21" t="s">
        <v>26</v>
      </c>
      <c r="F23" s="22">
        <f ca="1">INDIRECT(CONCATENATE("КЭТ1!","C",TEXT(MATCH(E23,КЭТ1!$D$1:$D$280,0),0)))</f>
        <v>2.3</v>
      </c>
      <c r="G23" s="21" t="s">
        <v>40</v>
      </c>
      <c r="H23" s="22">
        <f ca="1">INDIRECT(CONCATENATE("КЭТ1!","C",TEXT(MATCH(G23,КЭТ1!$D$1:$D$280,0),0)))</f>
        <v>2.1</v>
      </c>
      <c r="I23" s="21" t="s">
        <v>52</v>
      </c>
      <c r="J23" s="22">
        <f ca="1">INDIRECT(CONCATENATE("КЭТ1!","C",TEXT(MATCH(I23,КЭТ1!$D$1:$D$280,0),0)))</f>
        <v>2.4</v>
      </c>
      <c r="K23" s="21" t="s">
        <v>66</v>
      </c>
      <c r="L23" s="22">
        <f ca="1">INDIRECT(CONCATENATE("КЭТ1!","C",TEXT(MATCH(K23,КЭТ1!$D$1:$D$280,0),0)))</f>
        <v>2.2</v>
      </c>
      <c r="M23" s="21" t="s">
        <v>83</v>
      </c>
      <c r="N23" s="22">
        <f ca="1">INDIRECT(CONCATENATE("КЭТ1!","C",TEXT(MATCH(M23,КЭТ1!$D$1:$D$280,0),0)))</f>
        <v>2.1</v>
      </c>
    </row>
    <row r="24" ht="15" hidden="1" outlineLevel="1">
      <c r="A24" s="17">
        <v>1</v>
      </c>
    </row>
    <row r="25" ht="15" hidden="1" outlineLevel="1">
      <c r="A25" s="17">
        <v>2</v>
      </c>
    </row>
    <row r="26" ht="15" hidden="1" outlineLevel="1">
      <c r="A26" s="17">
        <v>3</v>
      </c>
    </row>
    <row r="27" ht="15" hidden="1" outlineLevel="1">
      <c r="A27" s="17">
        <v>4</v>
      </c>
    </row>
    <row r="28" ht="15" hidden="1" outlineLevel="1">
      <c r="A28" s="17">
        <v>5</v>
      </c>
    </row>
    <row r="29" ht="15" hidden="1" outlineLevel="1">
      <c r="A29" s="17">
        <v>6</v>
      </c>
    </row>
    <row r="30" spans="2:13" s="17" customFormat="1" ht="15" collapsed="1">
      <c r="B30" s="20">
        <v>4</v>
      </c>
      <c r="C30" s="18" t="s">
        <v>124</v>
      </c>
      <c r="L30" s="17" t="s">
        <v>125</v>
      </c>
      <c r="M30" s="18"/>
    </row>
    <row r="31" spans="3:14" s="17" customFormat="1" ht="15">
      <c r="C31" s="21" t="s">
        <v>57</v>
      </c>
      <c r="D31" s="22">
        <f ca="1">INDIRECT(CONCATENATE("КЭТ1!","C",TEXT(MATCH(C31,КЭТ1!$D$1:$D$280,0),0)))</f>
        <v>3.1</v>
      </c>
      <c r="E31" s="21" t="s">
        <v>18</v>
      </c>
      <c r="F31" s="22">
        <f ca="1">INDIRECT(CONCATENATE("КЭТ1!","C",TEXT(MATCH(E31,КЭТ1!$D$1:$D$280,0),0)))</f>
        <v>3</v>
      </c>
      <c r="G31" s="21" t="s">
        <v>31</v>
      </c>
      <c r="H31" s="22">
        <f ca="1">INDIRECT(CONCATENATE("КЭТ1!","C",TEXT(MATCH(G31,КЭТ1!$D$1:$D$280,0),0)))</f>
        <v>3</v>
      </c>
      <c r="I31" s="21" t="s">
        <v>45</v>
      </c>
      <c r="J31" s="22">
        <f ca="1">INDIRECT(CONCATENATE("КЭТ1!","C",TEXT(MATCH(I31,КЭТ1!$D$1:$D$280,0),0)))</f>
        <v>3</v>
      </c>
      <c r="K31" s="21" t="s">
        <v>68</v>
      </c>
      <c r="L31" s="22">
        <f ca="1">INDIRECT(CONCATENATE("КЭТ1!","C",TEXT(MATCH(K31,КЭТ1!$D$1:$D$280,0),0)))</f>
        <v>3.1</v>
      </c>
      <c r="M31" s="21" t="s">
        <v>97</v>
      </c>
      <c r="N31" s="22">
        <f ca="1">INDIRECT(CONCATENATE("КЭТ1!","C",TEXT(MATCH(M31,КЭТ1!$D$1:$D$280,0),0)))</f>
        <v>3</v>
      </c>
    </row>
    <row r="32" ht="15" hidden="1" outlineLevel="1">
      <c r="A32" s="17">
        <v>1</v>
      </c>
    </row>
    <row r="33" ht="15" hidden="1" outlineLevel="1">
      <c r="A33" s="17">
        <v>2</v>
      </c>
    </row>
    <row r="34" ht="15" hidden="1" outlineLevel="1">
      <c r="A34" s="17">
        <v>3</v>
      </c>
    </row>
    <row r="35" ht="15" hidden="1" outlineLevel="1">
      <c r="A35" s="17">
        <v>4</v>
      </c>
    </row>
    <row r="36" ht="15" hidden="1" outlineLevel="1">
      <c r="A36" s="17">
        <v>5</v>
      </c>
    </row>
    <row r="37" ht="15" hidden="1" outlineLevel="1">
      <c r="A37" s="17">
        <v>6</v>
      </c>
    </row>
    <row r="38" spans="2:13" s="17" customFormat="1" ht="15" collapsed="1">
      <c r="B38" s="20">
        <v>5</v>
      </c>
      <c r="C38" s="18" t="s">
        <v>126</v>
      </c>
      <c r="L38" s="17" t="s">
        <v>127</v>
      </c>
      <c r="M38" s="18"/>
    </row>
    <row r="39" spans="3:14" s="17" customFormat="1" ht="15">
      <c r="C39" s="21" t="s">
        <v>15</v>
      </c>
      <c r="D39" s="22">
        <f ca="1">INDIRECT(CONCATENATE("КЭТ1!","C",TEXT(MATCH(C39,КЭТ1!$D$1:$D$280,0),0)))</f>
        <v>2.6</v>
      </c>
      <c r="E39" s="21" t="s">
        <v>26</v>
      </c>
      <c r="F39" s="22">
        <f ca="1">INDIRECT(CONCATENATE("КЭТ1!","C",TEXT(MATCH(E39,КЭТ1!$D$1:$D$280,0),0)))</f>
        <v>2.3</v>
      </c>
      <c r="G39" s="21" t="s">
        <v>39</v>
      </c>
      <c r="H39" s="22">
        <f ca="1">INDIRECT(CONCATENATE("КЭТ1!","C",TEXT(MATCH(G39,КЭТ1!$D$1:$D$280,0),0)))</f>
        <v>2.4</v>
      </c>
      <c r="I39" s="21" t="s">
        <v>52</v>
      </c>
      <c r="J39" s="22">
        <f ca="1">INDIRECT(CONCATENATE("КЭТ1!","C",TEXT(MATCH(I39,КЭТ1!$D$1:$D$280,0),0)))</f>
        <v>2.4</v>
      </c>
      <c r="K39" s="21" t="s">
        <v>96</v>
      </c>
      <c r="L39" s="22">
        <f ca="1">INDIRECT(CONCATENATE("КЭТ1!","C",TEXT(MATCH(K39,КЭТ1!$D$1:$D$280,0),0)))</f>
        <v>2.6</v>
      </c>
      <c r="M39" s="21" t="s">
        <v>67</v>
      </c>
      <c r="N39" s="22">
        <f ca="1">INDIRECT(CONCATENATE("КЭТ1!","C",TEXT(MATCH(M39,КЭТ1!$D$1:$D$280,0),0)))</f>
        <v>2.6</v>
      </c>
    </row>
    <row r="40" ht="15" hidden="1" outlineLevel="1">
      <c r="A40" s="17">
        <v>1</v>
      </c>
    </row>
    <row r="41" ht="15" hidden="1" outlineLevel="1">
      <c r="A41" s="17">
        <v>2</v>
      </c>
    </row>
    <row r="42" ht="15" hidden="1" outlineLevel="1">
      <c r="A42" s="17">
        <v>3</v>
      </c>
    </row>
    <row r="43" ht="15" hidden="1" outlineLevel="1">
      <c r="A43" s="17">
        <v>4</v>
      </c>
    </row>
    <row r="44" ht="15" hidden="1" outlineLevel="1">
      <c r="A44" s="17">
        <v>5</v>
      </c>
    </row>
    <row r="45" ht="15" hidden="1" outlineLevel="1">
      <c r="A45" s="17">
        <v>6</v>
      </c>
    </row>
    <row r="46" spans="2:13" s="17" customFormat="1" ht="15" collapsed="1">
      <c r="B46" s="20">
        <v>6</v>
      </c>
      <c r="C46" s="18" t="s">
        <v>128</v>
      </c>
      <c r="L46" s="17" t="s">
        <v>129</v>
      </c>
      <c r="M46" s="18"/>
    </row>
    <row r="47" spans="3:14" s="17" customFormat="1" ht="15">
      <c r="C47" s="21" t="s">
        <v>57</v>
      </c>
      <c r="D47" s="22">
        <f ca="1">INDIRECT(CONCATENATE("КЭТ1!","C",TEXT(MATCH(C47,КЭТ1!$D$1:$D$280,0),0)))</f>
        <v>3.1</v>
      </c>
      <c r="E47" s="21" t="s">
        <v>15</v>
      </c>
      <c r="F47" s="22">
        <f ca="1">INDIRECT(CONCATENATE("КЭТ1!","C",TEXT(MATCH(E47,КЭТ1!$D$1:$D$280,0),0)))</f>
        <v>2.6</v>
      </c>
      <c r="G47" s="21" t="s">
        <v>31</v>
      </c>
      <c r="H47" s="22">
        <f ca="1">INDIRECT(CONCATENATE("КЭТ1!","C",TEXT(MATCH(G47,КЭТ1!$D$1:$D$280,0),0)))</f>
        <v>3</v>
      </c>
      <c r="I47" s="21" t="s">
        <v>45</v>
      </c>
      <c r="J47" s="22">
        <f ca="1">INDIRECT(CONCATENATE("КЭТ1!","C",TEXT(MATCH(I47,КЭТ1!$D$1:$D$280,0),0)))</f>
        <v>3</v>
      </c>
      <c r="K47" s="21" t="s">
        <v>67</v>
      </c>
      <c r="L47" s="22">
        <f ca="1">INDIRECT(CONCATENATE("КЭТ1!","C",TEXT(MATCH(K47,КЭТ1!$D$1:$D$280,0),0)))</f>
        <v>2.6</v>
      </c>
      <c r="M47" s="21" t="s">
        <v>84</v>
      </c>
      <c r="N47" s="22">
        <f ca="1">INDIRECT(CONCATENATE("КЭТ1!","C",TEXT(MATCH(M47,КЭТ1!$D$1:$D$280,0),0)))</f>
        <v>2.5</v>
      </c>
    </row>
    <row r="48" ht="15" hidden="1" outlineLevel="1">
      <c r="A48" s="17">
        <v>1</v>
      </c>
    </row>
    <row r="49" ht="15" hidden="1" outlineLevel="1">
      <c r="A49" s="17">
        <v>2</v>
      </c>
    </row>
    <row r="50" ht="15" hidden="1" outlineLevel="1">
      <c r="A50" s="17">
        <v>3</v>
      </c>
    </row>
    <row r="51" ht="15" hidden="1" outlineLevel="1">
      <c r="A51" s="17">
        <v>4</v>
      </c>
    </row>
    <row r="52" ht="15" hidden="1" outlineLevel="1">
      <c r="A52" s="17">
        <v>5</v>
      </c>
    </row>
    <row r="53" ht="15" hidden="1" outlineLevel="1">
      <c r="A53" s="17">
        <v>6</v>
      </c>
    </row>
    <row r="54" spans="2:13" s="17" customFormat="1" ht="15" collapsed="1">
      <c r="B54" s="20">
        <v>7</v>
      </c>
      <c r="C54" s="18" t="s">
        <v>130</v>
      </c>
      <c r="L54" s="17" t="s">
        <v>129</v>
      </c>
      <c r="M54" s="18"/>
    </row>
    <row r="55" spans="3:14" s="17" customFormat="1" ht="15">
      <c r="C55" s="21" t="s">
        <v>53</v>
      </c>
      <c r="D55" s="22">
        <f ca="1">INDIRECT(CONCATENATE("КЭТ1!","C",TEXT(MATCH(C55,КЭТ1!$D$1:$D$280,0),0)))</f>
        <v>2.2</v>
      </c>
      <c r="E55" s="21" t="s">
        <v>16</v>
      </c>
      <c r="F55" s="22">
        <f ca="1">INDIRECT(CONCATENATE("КЭТ1!","C",TEXT(MATCH(E55,КЭТ1!$D$1:$D$280,0),0)))</f>
        <v>2.4</v>
      </c>
      <c r="G55" s="21" t="s">
        <v>26</v>
      </c>
      <c r="H55" s="22">
        <f ca="1">INDIRECT(CONCATENATE("КЭТ1!","C",TEXT(MATCH(G55,КЭТ1!$D$1:$D$280,0),0)))</f>
        <v>2.3</v>
      </c>
      <c r="I55" s="21" t="s">
        <v>40</v>
      </c>
      <c r="J55" s="22">
        <f ca="1">INDIRECT(CONCATENATE("КЭТ1!","C",TEXT(MATCH(I55,КЭТ1!$D$1:$D$280,0),0)))</f>
        <v>2.1</v>
      </c>
      <c r="K55" s="21" t="s">
        <v>84</v>
      </c>
      <c r="L55" s="22">
        <f ca="1">INDIRECT(CONCATENATE("КЭТ1!","C",TEXT(MATCH(K55,КЭТ1!$D$1:$D$280,0),0)))</f>
        <v>2.5</v>
      </c>
      <c r="M55" s="21" t="s">
        <v>67</v>
      </c>
      <c r="N55" s="22">
        <f ca="1">INDIRECT(CONCATENATE("КЭТ1!","C",TEXT(MATCH(M55,КЭТ1!$D$1:$D$280,0),0)))</f>
        <v>2.6</v>
      </c>
    </row>
    <row r="56" ht="15" hidden="1" outlineLevel="1">
      <c r="A56" s="17">
        <v>1</v>
      </c>
    </row>
    <row r="57" ht="15" hidden="1" outlineLevel="1">
      <c r="A57" s="17">
        <v>2</v>
      </c>
    </row>
    <row r="58" ht="15" hidden="1" outlineLevel="1">
      <c r="A58" s="17">
        <v>3</v>
      </c>
    </row>
    <row r="59" ht="15" hidden="1" outlineLevel="1">
      <c r="A59" s="17">
        <v>4</v>
      </c>
    </row>
    <row r="60" ht="15" hidden="1" outlineLevel="1">
      <c r="A60" s="17">
        <v>5</v>
      </c>
    </row>
    <row r="61" ht="15" hidden="1" outlineLevel="1">
      <c r="A61" s="17">
        <v>6</v>
      </c>
    </row>
    <row r="62" spans="2:13" s="17" customFormat="1" ht="15" collapsed="1">
      <c r="B62" s="20">
        <v>8</v>
      </c>
      <c r="C62" s="18" t="s">
        <v>131</v>
      </c>
      <c r="L62" s="17" t="s">
        <v>129</v>
      </c>
      <c r="M62" s="18"/>
    </row>
    <row r="63" spans="3:14" s="17" customFormat="1" ht="15">
      <c r="C63" s="21" t="s">
        <v>52</v>
      </c>
      <c r="D63" s="22">
        <f ca="1">INDIRECT(CONCATENATE("КЭТ1!","C",TEXT(MATCH(C63,КЭТ1!$D$1:$D$280,0),0)))</f>
        <v>2.4</v>
      </c>
      <c r="E63" s="21" t="s">
        <v>15</v>
      </c>
      <c r="F63" s="22">
        <f ca="1">INDIRECT(CONCATENATE("КЭТ1!","C",TEXT(MATCH(E63,КЭТ1!$D$1:$D$280,0),0)))</f>
        <v>2.6</v>
      </c>
      <c r="G63" s="21" t="s">
        <v>26</v>
      </c>
      <c r="H63" s="22">
        <f ca="1">INDIRECT(CONCATENATE("КЭТ1!","C",TEXT(MATCH(G63,КЭТ1!$D$1:$D$280,0),0)))</f>
        <v>2.3</v>
      </c>
      <c r="I63" s="21" t="s">
        <v>39</v>
      </c>
      <c r="J63" s="22">
        <f ca="1">INDIRECT(CONCATENATE("КЭТ1!","C",TEXT(MATCH(I63,КЭТ1!$D$1:$D$280,0),0)))</f>
        <v>2.4</v>
      </c>
      <c r="K63" s="21" t="s">
        <v>67</v>
      </c>
      <c r="L63" s="22">
        <f ca="1">INDIRECT(CONCATENATE("КЭТ1!","C",TEXT(MATCH(K63,КЭТ1!$D$1:$D$280,0),0)))</f>
        <v>2.6</v>
      </c>
      <c r="M63" s="21" t="s">
        <v>84</v>
      </c>
      <c r="N63" s="22">
        <f ca="1">INDIRECT(CONCATENATE("КЭТ1!","C",TEXT(MATCH(M63,КЭТ1!$D$1:$D$280,0),0)))</f>
        <v>2.5</v>
      </c>
    </row>
    <row r="64" spans="1:15" ht="15" hidden="1" outlineLevel="1">
      <c r="A64" s="17">
        <v>1</v>
      </c>
      <c r="O64" s="10"/>
    </row>
    <row r="65" spans="1:15" ht="15" hidden="1" outlineLevel="1">
      <c r="A65" s="17">
        <v>2</v>
      </c>
      <c r="O65" s="10"/>
    </row>
    <row r="66" spans="1:15" ht="15" hidden="1" outlineLevel="1">
      <c r="A66" s="17">
        <v>3</v>
      </c>
      <c r="O66" s="10"/>
    </row>
    <row r="67" spans="1:15" ht="15" hidden="1" outlineLevel="1">
      <c r="A67" s="17">
        <v>4</v>
      </c>
      <c r="O67" s="10"/>
    </row>
    <row r="68" spans="1:15" ht="15" hidden="1" outlineLevel="1">
      <c r="A68" s="17">
        <v>5</v>
      </c>
      <c r="O68" s="10"/>
    </row>
    <row r="69" spans="1:15" ht="15" hidden="1" outlineLevel="1">
      <c r="A69" s="17">
        <v>6</v>
      </c>
      <c r="O69" s="10"/>
    </row>
    <row r="70" spans="2:13" s="17" customFormat="1" ht="15" collapsed="1">
      <c r="B70" s="20">
        <v>9</v>
      </c>
      <c r="C70" s="18" t="s">
        <v>141</v>
      </c>
      <c r="L70" s="17" t="s">
        <v>129</v>
      </c>
      <c r="M70" s="18"/>
    </row>
    <row r="71" spans="3:14" s="17" customFormat="1" ht="15">
      <c r="C71" s="21" t="s">
        <v>53</v>
      </c>
      <c r="D71" s="22">
        <f ca="1">INDIRECT(CONCATENATE("КЭТ1!","C",TEXT(MATCH(C71,КЭТ1!$D$1:$D$280,0),0)))</f>
        <v>2.2</v>
      </c>
      <c r="E71" s="21" t="s">
        <v>16</v>
      </c>
      <c r="F71" s="22">
        <f ca="1">INDIRECT(CONCATENATE("КЭТ1!","C",TEXT(MATCH(E71,КЭТ1!$D$1:$D$280,0),0)))</f>
        <v>2.4</v>
      </c>
      <c r="G71" s="21" t="s">
        <v>29</v>
      </c>
      <c r="H71" s="22">
        <f ca="1">INDIRECT(CONCATENATE("КЭТ1!","C",TEXT(MATCH(G71,КЭТ1!$D$1:$D$280,0),0)))</f>
        <v>2.2</v>
      </c>
      <c r="I71" s="21" t="s">
        <v>33</v>
      </c>
      <c r="J71" s="22">
        <f ca="1">INDIRECT(CONCATENATE("КЭТ1!","C",TEXT(MATCH(I71,КЭТ1!$D$1:$D$280,0),0)))</f>
        <v>1.7</v>
      </c>
      <c r="K71" s="21" t="s">
        <v>66</v>
      </c>
      <c r="L71" s="22">
        <f ca="1">INDIRECT(CONCATENATE("КЭТ1!","C",TEXT(MATCH(K71,КЭТ1!$D$1:$D$280,0),0)))</f>
        <v>2.2</v>
      </c>
      <c r="M71" s="21" t="s">
        <v>83</v>
      </c>
      <c r="N71" s="22">
        <f ca="1">INDIRECT(CONCATENATE("КЭТ1!","C",TEXT(MATCH(M71,КЭТ1!$D$1:$D$280,0),0)))</f>
        <v>2.1</v>
      </c>
    </row>
    <row r="72" spans="1:15" ht="15" hidden="1" outlineLevel="1">
      <c r="A72" s="17">
        <v>1</v>
      </c>
      <c r="O72" s="10"/>
    </row>
    <row r="73" spans="1:15" ht="15" hidden="1" outlineLevel="1">
      <c r="A73" s="17">
        <v>2</v>
      </c>
      <c r="O73" s="10"/>
    </row>
    <row r="74" spans="1:15" ht="15" hidden="1" outlineLevel="1">
      <c r="A74" s="17">
        <v>3</v>
      </c>
      <c r="O74" s="10"/>
    </row>
    <row r="75" spans="1:15" ht="15" hidden="1" outlineLevel="1">
      <c r="A75" s="17">
        <v>4</v>
      </c>
      <c r="O75" s="10"/>
    </row>
    <row r="76" spans="1:15" ht="15" hidden="1" outlineLevel="1">
      <c r="A76" s="17">
        <v>5</v>
      </c>
      <c r="O76" s="10"/>
    </row>
    <row r="77" spans="1:15" ht="15" hidden="1" outlineLevel="1">
      <c r="A77" s="17">
        <v>6</v>
      </c>
      <c r="O77" s="10"/>
    </row>
    <row r="78" spans="2:13" s="17" customFormat="1" ht="15" collapsed="1">
      <c r="B78" s="20">
        <v>10</v>
      </c>
      <c r="C78" s="18" t="s">
        <v>146</v>
      </c>
      <c r="L78" s="17" t="s">
        <v>147</v>
      </c>
      <c r="M78" s="18"/>
    </row>
    <row r="79" spans="3:14" s="17" customFormat="1" ht="15">
      <c r="C79" s="21" t="s">
        <v>16</v>
      </c>
      <c r="D79" s="22">
        <f ca="1">INDIRECT(CONCATENATE("КЭТ1!","C",TEXT(MATCH(C79,КЭТ1!$D$1:$D$280,0),0)))</f>
        <v>2.4</v>
      </c>
      <c r="E79" s="21" t="s">
        <v>52</v>
      </c>
      <c r="F79" s="22">
        <f ca="1">INDIRECT(CONCATENATE("КЭТ1!","C",TEXT(MATCH(E79,КЭТ1!$D$1:$D$280,0),0)))</f>
        <v>2.4</v>
      </c>
      <c r="G79" s="21" t="s">
        <v>27</v>
      </c>
      <c r="H79" s="22">
        <f ca="1">INDIRECT(CONCATENATE("КЭТ1!","C",TEXT(MATCH(G79,КЭТ1!$D$1:$D$280,0),0)))</f>
        <v>2</v>
      </c>
      <c r="I79" s="21" t="s">
        <v>40</v>
      </c>
      <c r="J79" s="22">
        <f ca="1">INDIRECT(CONCATENATE("КЭТ1!","C",TEXT(MATCH(I79,КЭТ1!$D$1:$D$280,0),0)))</f>
        <v>2.1</v>
      </c>
      <c r="K79" s="21" t="s">
        <v>66</v>
      </c>
      <c r="L79" s="22">
        <f ca="1">INDIRECT(CONCATENATE("КЭТ1!","C",TEXT(MATCH(K79,КЭТ1!$D$1:$D$280,0),0)))</f>
        <v>2.2</v>
      </c>
      <c r="M79" s="21" t="s">
        <v>80</v>
      </c>
      <c r="N79" s="22">
        <f ca="1">INDIRECT(CONCATENATE("КЭТ1!","C",TEXT(MATCH(M79,КЭТ1!$D$1:$D$280,0),0)))</f>
        <v>2.3</v>
      </c>
    </row>
    <row r="80" spans="1:15" ht="15" hidden="1" outlineLevel="1">
      <c r="A80" s="17">
        <v>1</v>
      </c>
      <c r="O80" s="10"/>
    </row>
    <row r="81" spans="1:15" ht="15" hidden="1" outlineLevel="1">
      <c r="A81" s="17">
        <v>2</v>
      </c>
      <c r="O81" s="10"/>
    </row>
    <row r="82" spans="1:15" ht="15" hidden="1" outlineLevel="1">
      <c r="A82" s="17">
        <v>3</v>
      </c>
      <c r="O82" s="10"/>
    </row>
    <row r="83" spans="1:15" ht="15" hidden="1" outlineLevel="1">
      <c r="A83" s="17">
        <v>4</v>
      </c>
      <c r="O83" s="10"/>
    </row>
    <row r="84" spans="1:15" ht="15" hidden="1" outlineLevel="1">
      <c r="A84" s="17">
        <v>5</v>
      </c>
      <c r="O84" s="10"/>
    </row>
    <row r="85" spans="1:15" ht="15" hidden="1" outlineLevel="1">
      <c r="A85" s="17">
        <v>6</v>
      </c>
      <c r="O85" s="10"/>
    </row>
    <row r="86" spans="2:13" s="17" customFormat="1" ht="15" collapsed="1">
      <c r="B86" s="20">
        <v>11</v>
      </c>
      <c r="C86" s="18" t="s">
        <v>148</v>
      </c>
      <c r="L86" s="17" t="s">
        <v>149</v>
      </c>
      <c r="M86" s="18"/>
    </row>
    <row r="87" spans="3:14" s="17" customFormat="1" ht="15">
      <c r="C87" s="21" t="s">
        <v>57</v>
      </c>
      <c r="D87" s="22">
        <f ca="1">INDIRECT(CONCATENATE("КЭТ1!","C",TEXT(MATCH(C87,КЭТ1!$D$1:$D$280,0),0)))</f>
        <v>3.1</v>
      </c>
      <c r="E87" s="21" t="s">
        <v>18</v>
      </c>
      <c r="F87" s="22">
        <f ca="1">INDIRECT(CONCATENATE("КЭТ1!","C",TEXT(MATCH(E87,КЭТ1!$D$1:$D$280,0),0)))</f>
        <v>3</v>
      </c>
      <c r="G87" s="21" t="s">
        <v>70</v>
      </c>
      <c r="H87" s="22">
        <f ca="1">INDIRECT(CONCATENATE("КЭТ1!","C",TEXT(MATCH(G87,КЭТ1!$D$1:$D$280,0),0)))</f>
        <v>3.2</v>
      </c>
      <c r="I87" s="21" t="s">
        <v>31</v>
      </c>
      <c r="J87" s="22">
        <f ca="1">INDIRECT(CONCATENATE("КЭТ1!","C",TEXT(MATCH(I87,КЭТ1!$D$1:$D$280,0),0)))</f>
        <v>3</v>
      </c>
      <c r="K87" s="21" t="s">
        <v>45</v>
      </c>
      <c r="L87" s="22">
        <f ca="1">INDIRECT(CONCATENATE("КЭТ1!","C",TEXT(MATCH(K87,КЭТ1!$D$1:$D$280,0),0)))</f>
        <v>3</v>
      </c>
      <c r="M87" s="21" t="s">
        <v>97</v>
      </c>
      <c r="N87" s="22">
        <f ca="1">INDIRECT(CONCATENATE("КЭТ1!","C",TEXT(MATCH(M87,КЭТ1!$D$1:$D$280,0),0)))</f>
        <v>3</v>
      </c>
    </row>
    <row r="88" spans="1:15" ht="15" hidden="1" outlineLevel="1">
      <c r="A88" s="17">
        <v>1</v>
      </c>
      <c r="O88" s="10"/>
    </row>
    <row r="89" spans="1:15" ht="15" hidden="1" outlineLevel="1">
      <c r="A89" s="17">
        <v>2</v>
      </c>
      <c r="O89" s="10"/>
    </row>
    <row r="90" spans="1:15" ht="15" hidden="1" outlineLevel="1">
      <c r="A90" s="17">
        <v>3</v>
      </c>
      <c r="O90" s="10"/>
    </row>
    <row r="91" spans="1:15" ht="15" hidden="1" outlineLevel="1">
      <c r="A91" s="17">
        <v>4</v>
      </c>
      <c r="O91" s="10"/>
    </row>
    <row r="92" spans="1:15" ht="15" hidden="1" outlineLevel="1">
      <c r="A92" s="17">
        <v>5</v>
      </c>
      <c r="O92" s="10"/>
    </row>
    <row r="93" spans="1:15" ht="15" hidden="1" outlineLevel="1">
      <c r="A93" s="17">
        <v>6</v>
      </c>
      <c r="O93" s="10"/>
    </row>
    <row r="94" spans="2:13" s="17" customFormat="1" ht="15" collapsed="1">
      <c r="B94" s="20">
        <v>12</v>
      </c>
      <c r="C94" s="18" t="s">
        <v>150</v>
      </c>
      <c r="L94" s="17" t="s">
        <v>116</v>
      </c>
      <c r="M94" s="18"/>
    </row>
    <row r="95" spans="3:14" s="17" customFormat="1" ht="15">
      <c r="C95" s="21" t="s">
        <v>10</v>
      </c>
      <c r="D95" s="22">
        <f ca="1">INDIRECT(CONCATENATE("КЭТ1!","C",TEXT(MATCH(C95,КЭТ1!$D$1:$D$280,0),0)))</f>
        <v>1.7</v>
      </c>
      <c r="E95" s="21" t="s">
        <v>52</v>
      </c>
      <c r="F95" s="22">
        <f ca="1">INDIRECT(CONCATENATE("КЭТ1!","C",TEXT(MATCH(E95,КЭТ1!$D$1:$D$280,0),0)))</f>
        <v>2.4</v>
      </c>
      <c r="G95" s="21" t="s">
        <v>27</v>
      </c>
      <c r="H95" s="22">
        <f ca="1">INDIRECT(CONCATENATE("КЭТ1!","C",TEXT(MATCH(G95,КЭТ1!$D$1:$D$280,0),0)))</f>
        <v>2</v>
      </c>
      <c r="I95" s="21" t="s">
        <v>40</v>
      </c>
      <c r="J95" s="22">
        <f ca="1">INDIRECT(CONCATENATE("КЭТ1!","C",TEXT(MATCH(I95,КЭТ1!$D$1:$D$280,0),0)))</f>
        <v>2.1</v>
      </c>
      <c r="K95" s="21" t="s">
        <v>66</v>
      </c>
      <c r="L95" s="22">
        <f ca="1">INDIRECT(CONCATENATE("КЭТ1!","C",TEXT(MATCH(K95,КЭТ1!$D$1:$D$280,0),0)))</f>
        <v>2.2</v>
      </c>
      <c r="M95" s="21" t="s">
        <v>64</v>
      </c>
      <c r="N95" s="22">
        <f ca="1">INDIRECT(CONCATENATE("КЭТ1!","C",TEXT(MATCH(M95,КЭТ1!$D$1:$D$280,0),0)))</f>
        <v>2.3</v>
      </c>
    </row>
    <row r="96" spans="1:15" ht="15" hidden="1" outlineLevel="1">
      <c r="A96" s="17">
        <v>1</v>
      </c>
      <c r="O96" s="10"/>
    </row>
    <row r="97" spans="1:15" ht="15" hidden="1" outlineLevel="1">
      <c r="A97" s="17">
        <v>2</v>
      </c>
      <c r="O97" s="10"/>
    </row>
    <row r="98" spans="1:15" ht="15" hidden="1" outlineLevel="1">
      <c r="A98" s="17">
        <v>3</v>
      </c>
      <c r="O98" s="10"/>
    </row>
    <row r="99" spans="1:15" ht="15" hidden="1" outlineLevel="1">
      <c r="A99" s="17">
        <v>4</v>
      </c>
      <c r="O99" s="10"/>
    </row>
    <row r="100" spans="1:15" ht="15" hidden="1" outlineLevel="1">
      <c r="A100" s="17">
        <v>5</v>
      </c>
      <c r="O100" s="10"/>
    </row>
    <row r="101" spans="1:15" ht="15" hidden="1" outlineLevel="1">
      <c r="A101" s="17">
        <v>6</v>
      </c>
      <c r="O101" s="10"/>
    </row>
    <row r="102" ht="1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N103"/>
  <sheetViews>
    <sheetView tabSelected="1" zoomScalePageLayoutView="0" workbookViewId="0" topLeftCell="A1">
      <selection activeCell="N62" sqref="N62"/>
    </sheetView>
  </sheetViews>
  <sheetFormatPr defaultColWidth="8.00390625" defaultRowHeight="12.75" outlineLevelRow="1"/>
  <cols>
    <col min="1" max="1" width="6.28125" style="25" customWidth="1"/>
    <col min="2" max="2" width="5.00390625" style="25" customWidth="1"/>
    <col min="3" max="3" width="7.00390625" style="8" customWidth="1"/>
    <col min="4" max="4" width="5.57421875" style="91" customWidth="1"/>
    <col min="5" max="5" width="5.57421875" style="10" customWidth="1"/>
    <col min="6" max="9" width="5.7109375" style="131" customWidth="1"/>
    <col min="10" max="10" width="6.7109375" style="10" customWidth="1"/>
    <col min="11" max="11" width="14.57421875" style="10" customWidth="1"/>
    <col min="12" max="12" width="9.7109375" style="10" customWidth="1"/>
    <col min="13" max="13" width="9.00390625" style="24" customWidth="1"/>
    <col min="14" max="14" width="11.7109375" style="10" customWidth="1"/>
    <col min="15" max="16384" width="8.00390625" style="10" customWidth="1"/>
  </cols>
  <sheetData>
    <row r="1" spans="1:14" ht="15">
      <c r="A1" s="8"/>
      <c r="B1" s="8"/>
      <c r="C1" s="11"/>
      <c r="D1" s="15"/>
      <c r="E1" s="11"/>
      <c r="F1" s="12"/>
      <c r="G1" s="12"/>
      <c r="H1" s="12"/>
      <c r="I1" s="12"/>
      <c r="J1" s="12"/>
      <c r="K1" s="12"/>
      <c r="L1" s="12"/>
      <c r="M1" s="12"/>
      <c r="N1" s="19"/>
    </row>
    <row r="2" spans="1:14" ht="15">
      <c r="A2" s="17"/>
      <c r="B2" s="17"/>
      <c r="C2" s="88" t="str">
        <f>'СТАРТ М'!C2</f>
        <v>Чемпионат Пензенской области 20 - 22 января 2011 года</v>
      </c>
      <c r="D2" s="89"/>
      <c r="E2" s="17"/>
      <c r="F2" s="17"/>
      <c r="G2" s="17"/>
      <c r="H2" s="17"/>
      <c r="I2" s="17"/>
      <c r="J2" s="12"/>
      <c r="K2" s="12"/>
      <c r="L2" s="12"/>
      <c r="M2" s="12"/>
      <c r="N2" s="19"/>
    </row>
    <row r="3" spans="1:14" ht="15">
      <c r="A3" s="90"/>
      <c r="B3" s="90"/>
      <c r="C3" s="11" t="str">
        <f>'СТАРТ М'!C4</f>
        <v>Трамплин 1 метр МУЖЧИНЫ</v>
      </c>
      <c r="E3" s="11"/>
      <c r="F3" s="11"/>
      <c r="G3" s="11"/>
      <c r="H3" s="11"/>
      <c r="I3" s="11"/>
      <c r="J3" s="12"/>
      <c r="K3" s="12"/>
      <c r="L3" s="12"/>
      <c r="M3" s="12"/>
      <c r="N3" s="92"/>
    </row>
    <row r="4" spans="1:14" ht="15">
      <c r="A4" s="90"/>
      <c r="B4" s="90"/>
      <c r="C4" s="11"/>
      <c r="D4" s="15"/>
      <c r="E4" s="11"/>
      <c r="F4" s="11"/>
      <c r="G4" s="11"/>
      <c r="H4" s="11"/>
      <c r="I4" s="11"/>
      <c r="J4" s="12"/>
      <c r="K4" s="12"/>
      <c r="L4" s="12"/>
      <c r="M4" s="12"/>
      <c r="N4" s="19"/>
    </row>
    <row r="5" spans="1:14" ht="12.75" customHeight="1">
      <c r="A5" s="93"/>
      <c r="B5" s="93"/>
      <c r="C5" s="94" t="s">
        <v>105</v>
      </c>
      <c r="D5" s="95"/>
      <c r="E5" s="134" t="s">
        <v>106</v>
      </c>
      <c r="F5" s="135"/>
      <c r="G5" s="135"/>
      <c r="H5" s="135"/>
      <c r="I5" s="135"/>
      <c r="J5" s="96"/>
      <c r="K5" s="96"/>
      <c r="L5" s="97"/>
      <c r="M5" s="98"/>
      <c r="N5" s="99"/>
    </row>
    <row r="6" spans="1:14" ht="15.75" thickBot="1">
      <c r="A6" s="100" t="s">
        <v>103</v>
      </c>
      <c r="B6" s="100" t="s">
        <v>109</v>
      </c>
      <c r="C6" s="101" t="s">
        <v>108</v>
      </c>
      <c r="D6" s="102" t="s">
        <v>104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/>
      <c r="K6" s="104"/>
      <c r="L6" s="105" t="s">
        <v>110</v>
      </c>
      <c r="M6" s="106" t="s">
        <v>107</v>
      </c>
      <c r="N6" s="107"/>
    </row>
    <row r="7" spans="1:14" ht="15">
      <c r="A7" s="108"/>
      <c r="B7" s="109">
        <v>0</v>
      </c>
      <c r="C7" s="110"/>
      <c r="D7" s="111"/>
      <c r="E7" s="112"/>
      <c r="F7" s="112"/>
      <c r="G7" s="112"/>
      <c r="H7" s="112"/>
      <c r="I7" s="112"/>
      <c r="J7" s="112"/>
      <c r="K7" s="113"/>
      <c r="L7" s="114">
        <v>9999</v>
      </c>
      <c r="M7" s="115"/>
      <c r="N7" s="116"/>
    </row>
    <row r="8" spans="1:13" s="8" customFormat="1" ht="15">
      <c r="A8" s="117">
        <v>1</v>
      </c>
      <c r="B8" s="118">
        <f>'СТАРТ М'!B86</f>
        <v>11</v>
      </c>
      <c r="C8" s="119" t="str">
        <f>'СТАРТ М'!C86</f>
        <v>Корякин Игорь, 1990, МС, Пенза, ШВСМ</v>
      </c>
      <c r="D8" s="120"/>
      <c r="E8" s="119"/>
      <c r="F8" s="119"/>
      <c r="G8" s="119"/>
      <c r="H8" s="119"/>
      <c r="I8" s="119"/>
      <c r="J8" s="119"/>
      <c r="K8" s="117"/>
      <c r="L8" s="13">
        <f>SUM(K15)</f>
        <v>322.70000000000005</v>
      </c>
      <c r="M8" s="121" t="str">
        <f>'СТАРТ М'!L86</f>
        <v>Бажина И.В., Бажин В.Н.</v>
      </c>
    </row>
    <row r="9" spans="2:12" ht="15" outlineLevel="1">
      <c r="B9" s="122">
        <f aca="true" t="shared" si="0" ref="B9:B15">B8</f>
        <v>11</v>
      </c>
      <c r="C9" s="117" t="str">
        <f>'СТАРТ М'!C87</f>
        <v>405С</v>
      </c>
      <c r="D9" s="123">
        <f>'СТАРТ М'!D87</f>
        <v>3.1</v>
      </c>
      <c r="E9" s="14">
        <v>4.5</v>
      </c>
      <c r="F9" s="14">
        <v>3</v>
      </c>
      <c r="G9" s="14">
        <v>4.5</v>
      </c>
      <c r="H9" s="14">
        <v>4.5</v>
      </c>
      <c r="I9" s="14">
        <v>4</v>
      </c>
      <c r="J9" s="124">
        <f aca="true" t="shared" si="1" ref="J9:J14">(SUM(E9:I9)-MAX(E9:I9)-MIN(E9:I9))</f>
        <v>13</v>
      </c>
      <c r="K9" s="125">
        <f aca="true" t="shared" si="2" ref="K9:K14">(SUM(E9:I9)-MAX(E9:I9)-MIN(E9:I9))*D9</f>
        <v>40.300000000000004</v>
      </c>
      <c r="L9" s="126">
        <f aca="true" t="shared" si="3" ref="L9:L15">L8</f>
        <v>322.70000000000005</v>
      </c>
    </row>
    <row r="10" spans="2:12" ht="15" outlineLevel="1">
      <c r="B10" s="122">
        <f t="shared" si="0"/>
        <v>11</v>
      </c>
      <c r="C10" s="117" t="str">
        <f>'СТАРТ М'!E87</f>
        <v>107С</v>
      </c>
      <c r="D10" s="123">
        <f>'СТАРТ М'!F87</f>
        <v>3</v>
      </c>
      <c r="E10" s="14">
        <v>7</v>
      </c>
      <c r="F10" s="14">
        <v>6.5</v>
      </c>
      <c r="G10" s="14">
        <v>7</v>
      </c>
      <c r="H10" s="14">
        <v>6.5</v>
      </c>
      <c r="I10" s="14">
        <v>7</v>
      </c>
      <c r="J10" s="124">
        <f t="shared" si="1"/>
        <v>20.5</v>
      </c>
      <c r="K10" s="125">
        <f t="shared" si="2"/>
        <v>61.5</v>
      </c>
      <c r="L10" s="126">
        <f t="shared" si="3"/>
        <v>322.70000000000005</v>
      </c>
    </row>
    <row r="11" spans="2:12" ht="15" outlineLevel="1">
      <c r="B11" s="122">
        <f t="shared" si="0"/>
        <v>11</v>
      </c>
      <c r="C11" s="117" t="str">
        <f>'СТАРТ М'!G87</f>
        <v>5152В</v>
      </c>
      <c r="D11" s="123">
        <f>'СТАРТ М'!H87</f>
        <v>3.2</v>
      </c>
      <c r="E11" s="14">
        <v>6</v>
      </c>
      <c r="F11" s="14">
        <v>5.5</v>
      </c>
      <c r="G11" s="14">
        <v>6</v>
      </c>
      <c r="H11" s="14">
        <v>5.5</v>
      </c>
      <c r="I11" s="14">
        <v>5.5</v>
      </c>
      <c r="J11" s="124">
        <f t="shared" si="1"/>
        <v>17</v>
      </c>
      <c r="K11" s="125">
        <f t="shared" si="2"/>
        <v>54.400000000000006</v>
      </c>
      <c r="L11" s="126">
        <f t="shared" si="3"/>
        <v>322.70000000000005</v>
      </c>
    </row>
    <row r="12" spans="2:12" ht="15" outlineLevel="1">
      <c r="B12" s="122">
        <f t="shared" si="0"/>
        <v>11</v>
      </c>
      <c r="C12" s="117" t="str">
        <f>'СТАРТ М'!I87</f>
        <v>205С</v>
      </c>
      <c r="D12" s="123">
        <f>'СТАРТ М'!J87</f>
        <v>3</v>
      </c>
      <c r="E12" s="14">
        <v>6.5</v>
      </c>
      <c r="F12" s="14">
        <v>5.5</v>
      </c>
      <c r="G12" s="14">
        <v>5.5</v>
      </c>
      <c r="H12" s="14">
        <v>5.5</v>
      </c>
      <c r="I12" s="14">
        <v>5.5</v>
      </c>
      <c r="J12" s="124">
        <f t="shared" si="1"/>
        <v>16.5</v>
      </c>
      <c r="K12" s="125">
        <f t="shared" si="2"/>
        <v>49.5</v>
      </c>
      <c r="L12" s="126">
        <f t="shared" si="3"/>
        <v>322.70000000000005</v>
      </c>
    </row>
    <row r="13" spans="2:12" ht="15" outlineLevel="1">
      <c r="B13" s="122">
        <f t="shared" si="0"/>
        <v>11</v>
      </c>
      <c r="C13" s="117" t="str">
        <f>'СТАРТ М'!K87</f>
        <v>305С</v>
      </c>
      <c r="D13" s="123">
        <f>'СТАРТ М'!L87</f>
        <v>3</v>
      </c>
      <c r="E13" s="14">
        <v>7</v>
      </c>
      <c r="F13" s="14">
        <v>5.5</v>
      </c>
      <c r="G13" s="14">
        <v>6.5</v>
      </c>
      <c r="H13" s="14">
        <v>6.5</v>
      </c>
      <c r="I13" s="14">
        <v>7</v>
      </c>
      <c r="J13" s="124">
        <f t="shared" si="1"/>
        <v>20</v>
      </c>
      <c r="K13" s="125">
        <f t="shared" si="2"/>
        <v>60</v>
      </c>
      <c r="L13" s="126">
        <f t="shared" si="3"/>
        <v>322.70000000000005</v>
      </c>
    </row>
    <row r="14" spans="2:12" ht="15" outlineLevel="1">
      <c r="B14" s="122">
        <f t="shared" si="0"/>
        <v>11</v>
      </c>
      <c r="C14" s="117" t="str">
        <f>'СТАРТ М'!M87</f>
        <v>5335Д</v>
      </c>
      <c r="D14" s="123">
        <f>'СТАРТ М'!N87</f>
        <v>3</v>
      </c>
      <c r="E14" s="14">
        <v>7</v>
      </c>
      <c r="F14" s="14">
        <v>6.5</v>
      </c>
      <c r="G14" s="14">
        <v>6.5</v>
      </c>
      <c r="H14" s="14">
        <v>6</v>
      </c>
      <c r="I14" s="14">
        <v>5.5</v>
      </c>
      <c r="J14" s="124">
        <f t="shared" si="1"/>
        <v>19</v>
      </c>
      <c r="K14" s="125">
        <f t="shared" si="2"/>
        <v>57</v>
      </c>
      <c r="L14" s="126">
        <f t="shared" si="3"/>
        <v>322.70000000000005</v>
      </c>
    </row>
    <row r="15" spans="2:12" ht="15" outlineLevel="1">
      <c r="B15" s="122">
        <f t="shared" si="0"/>
        <v>11</v>
      </c>
      <c r="C15" s="127"/>
      <c r="D15" s="128">
        <f>SUM(D9:D14)</f>
        <v>18.3</v>
      </c>
      <c r="E15" s="129"/>
      <c r="F15" s="14"/>
      <c r="G15" s="14"/>
      <c r="H15" s="14"/>
      <c r="I15" s="14"/>
      <c r="J15" s="124"/>
      <c r="K15" s="130">
        <f>SUM(K9:K14)</f>
        <v>322.70000000000005</v>
      </c>
      <c r="L15" s="126">
        <f t="shared" si="3"/>
        <v>322.70000000000005</v>
      </c>
    </row>
    <row r="16" spans="1:13" s="8" customFormat="1" ht="15">
      <c r="A16" s="117">
        <v>2</v>
      </c>
      <c r="B16" s="118">
        <f>'СТАРТ М'!B14</f>
        <v>2</v>
      </c>
      <c r="C16" s="119" t="str">
        <f>'СТАРТ М'!C14</f>
        <v>Морозов Сергей, 1995, МС, Пенза, ПОСДЮСШОР</v>
      </c>
      <c r="D16" s="120"/>
      <c r="E16" s="119"/>
      <c r="F16" s="119"/>
      <c r="G16" s="119"/>
      <c r="H16" s="119"/>
      <c r="I16" s="119"/>
      <c r="J16" s="119"/>
      <c r="K16" s="117"/>
      <c r="L16" s="13">
        <f>SUM(K23)</f>
        <v>291.35</v>
      </c>
      <c r="M16" s="121" t="str">
        <f>'СТАРТ М'!L14</f>
        <v>Кулемин О.В.</v>
      </c>
    </row>
    <row r="17" spans="2:12" ht="15" outlineLevel="1">
      <c r="B17" s="122">
        <f aca="true" t="shared" si="4" ref="B17:B23">B16</f>
        <v>2</v>
      </c>
      <c r="C17" s="117" t="str">
        <f>'СТАРТ М'!C15</f>
        <v>105В</v>
      </c>
      <c r="D17" s="123">
        <f>'СТАРТ М'!D15</f>
        <v>2.6</v>
      </c>
      <c r="E17" s="14">
        <v>7</v>
      </c>
      <c r="F17" s="14">
        <v>7</v>
      </c>
      <c r="G17" s="14">
        <v>7</v>
      </c>
      <c r="H17" s="14">
        <v>7</v>
      </c>
      <c r="I17" s="14">
        <v>7.5</v>
      </c>
      <c r="J17" s="124">
        <f aca="true" t="shared" si="5" ref="J17:J22">(SUM(E17:I17)-MAX(E17:I17)-MIN(E17:I17))</f>
        <v>21</v>
      </c>
      <c r="K17" s="125">
        <f aca="true" t="shared" si="6" ref="K17:K22">(SUM(E17:I17)-MAX(E17:I17)-MIN(E17:I17))*D17</f>
        <v>54.6</v>
      </c>
      <c r="L17" s="126">
        <f aca="true" t="shared" si="7" ref="L17:L23">L16</f>
        <v>291.35</v>
      </c>
    </row>
    <row r="18" spans="2:12" ht="15" outlineLevel="1">
      <c r="B18" s="122">
        <f t="shared" si="4"/>
        <v>2</v>
      </c>
      <c r="C18" s="117" t="str">
        <f>'СТАРТ М'!E15</f>
        <v>203В</v>
      </c>
      <c r="D18" s="123">
        <f>'СТАРТ М'!F15</f>
        <v>2.3</v>
      </c>
      <c r="E18" s="14">
        <v>6</v>
      </c>
      <c r="F18" s="14">
        <v>6.5</v>
      </c>
      <c r="G18" s="14">
        <v>6.5</v>
      </c>
      <c r="H18" s="14">
        <v>6</v>
      </c>
      <c r="I18" s="14">
        <v>6.5</v>
      </c>
      <c r="J18" s="124">
        <f t="shared" si="5"/>
        <v>19</v>
      </c>
      <c r="K18" s="125">
        <f t="shared" si="6"/>
        <v>43.699999999999996</v>
      </c>
      <c r="L18" s="126">
        <f t="shared" si="7"/>
        <v>291.35</v>
      </c>
    </row>
    <row r="19" spans="2:12" ht="15" outlineLevel="1">
      <c r="B19" s="122">
        <f t="shared" si="4"/>
        <v>2</v>
      </c>
      <c r="C19" s="117" t="str">
        <f>'СТАРТ М'!G15</f>
        <v>305С</v>
      </c>
      <c r="D19" s="123">
        <f>'СТАРТ М'!H15</f>
        <v>3</v>
      </c>
      <c r="E19" s="14">
        <v>6</v>
      </c>
      <c r="F19" s="14">
        <v>5.5</v>
      </c>
      <c r="G19" s="14">
        <v>6</v>
      </c>
      <c r="H19" s="14">
        <v>6.5</v>
      </c>
      <c r="I19" s="14">
        <v>6</v>
      </c>
      <c r="J19" s="124">
        <f t="shared" si="5"/>
        <v>18</v>
      </c>
      <c r="K19" s="125">
        <f t="shared" si="6"/>
        <v>54</v>
      </c>
      <c r="L19" s="126">
        <f t="shared" si="7"/>
        <v>291.35</v>
      </c>
    </row>
    <row r="20" spans="2:12" ht="15" outlineLevel="1">
      <c r="B20" s="122">
        <f t="shared" si="4"/>
        <v>2</v>
      </c>
      <c r="C20" s="117" t="str">
        <f>'СТАРТ М'!I15</f>
        <v>403В</v>
      </c>
      <c r="D20" s="123">
        <f>'СТАРТ М'!J15</f>
        <v>2.4</v>
      </c>
      <c r="E20" s="14">
        <v>5.5</v>
      </c>
      <c r="F20" s="14">
        <v>5.5</v>
      </c>
      <c r="G20" s="14">
        <v>5.5</v>
      </c>
      <c r="H20" s="14">
        <v>6</v>
      </c>
      <c r="I20" s="14">
        <v>5.5</v>
      </c>
      <c r="J20" s="124">
        <f t="shared" si="5"/>
        <v>16.5</v>
      </c>
      <c r="K20" s="125">
        <f t="shared" si="6"/>
        <v>39.6</v>
      </c>
      <c r="L20" s="126">
        <f t="shared" si="7"/>
        <v>291.35</v>
      </c>
    </row>
    <row r="21" spans="2:12" ht="15" outlineLevel="1">
      <c r="B21" s="122">
        <f t="shared" si="4"/>
        <v>2</v>
      </c>
      <c r="C21" s="117" t="str">
        <f>'СТАРТ М'!K15</f>
        <v>5134Д</v>
      </c>
      <c r="D21" s="123">
        <f>'СТАРТ М'!L15</f>
        <v>2.6</v>
      </c>
      <c r="E21" s="14">
        <v>7</v>
      </c>
      <c r="F21" s="14">
        <v>6</v>
      </c>
      <c r="G21" s="14">
        <v>6.5</v>
      </c>
      <c r="H21" s="14">
        <v>6.5</v>
      </c>
      <c r="I21" s="14">
        <v>6.5</v>
      </c>
      <c r="J21" s="124">
        <f t="shared" si="5"/>
        <v>19.5</v>
      </c>
      <c r="K21" s="125">
        <f t="shared" si="6"/>
        <v>50.7</v>
      </c>
      <c r="L21" s="126">
        <f t="shared" si="7"/>
        <v>291.35</v>
      </c>
    </row>
    <row r="22" spans="2:12" ht="15" outlineLevel="1">
      <c r="B22" s="122">
        <f t="shared" si="4"/>
        <v>2</v>
      </c>
      <c r="C22" s="117" t="str">
        <f>'СТАРТ М'!M15</f>
        <v>5233Д</v>
      </c>
      <c r="D22" s="123">
        <f>'СТАРТ М'!N15</f>
        <v>2.5</v>
      </c>
      <c r="E22" s="14">
        <v>6.5</v>
      </c>
      <c r="F22" s="14">
        <v>6</v>
      </c>
      <c r="G22" s="14">
        <v>6.5</v>
      </c>
      <c r="H22" s="14">
        <v>6.5</v>
      </c>
      <c r="I22" s="14">
        <v>6.5</v>
      </c>
      <c r="J22" s="124">
        <f t="shared" si="5"/>
        <v>19.5</v>
      </c>
      <c r="K22" s="125">
        <f t="shared" si="6"/>
        <v>48.75</v>
      </c>
      <c r="L22" s="126">
        <f t="shared" si="7"/>
        <v>291.35</v>
      </c>
    </row>
    <row r="23" spans="2:12" ht="15" outlineLevel="1">
      <c r="B23" s="122">
        <f t="shared" si="4"/>
        <v>2</v>
      </c>
      <c r="C23" s="127"/>
      <c r="D23" s="128">
        <f>SUM(D17:D22)</f>
        <v>15.4</v>
      </c>
      <c r="E23" s="129"/>
      <c r="F23" s="14"/>
      <c r="G23" s="14"/>
      <c r="H23" s="14"/>
      <c r="I23" s="14"/>
      <c r="J23" s="124"/>
      <c r="K23" s="130">
        <f>SUM(K17:K22)</f>
        <v>291.35</v>
      </c>
      <c r="L23" s="126">
        <f t="shared" si="7"/>
        <v>291.35</v>
      </c>
    </row>
    <row r="24" spans="1:13" s="8" customFormat="1" ht="15">
      <c r="A24" s="117">
        <v>3</v>
      </c>
      <c r="B24" s="118">
        <f>'СТАРТ М'!B46</f>
        <v>6</v>
      </c>
      <c r="C24" s="119" t="str">
        <f>'СТАРТ М'!C46</f>
        <v>Просвирнин Дмитрий, 1993, МС, Пенза, ПОСДЮСШОР</v>
      </c>
      <c r="D24" s="120"/>
      <c r="E24" s="119"/>
      <c r="F24" s="119"/>
      <c r="G24" s="119"/>
      <c r="H24" s="119"/>
      <c r="I24" s="119"/>
      <c r="J24" s="119"/>
      <c r="K24" s="117"/>
      <c r="L24" s="13">
        <f>SUM(K31)</f>
        <v>286.8</v>
      </c>
      <c r="M24" s="121" t="str">
        <f>'СТАРТ М'!L46</f>
        <v>Макаренко А.А.</v>
      </c>
    </row>
    <row r="25" spans="2:12" ht="15" outlineLevel="1">
      <c r="B25" s="122">
        <f aca="true" t="shared" si="8" ref="B25:B31">B24</f>
        <v>6</v>
      </c>
      <c r="C25" s="117" t="str">
        <f>'СТАРТ М'!C47</f>
        <v>405С</v>
      </c>
      <c r="D25" s="123">
        <f>'СТАРТ М'!D47</f>
        <v>3.1</v>
      </c>
      <c r="E25" s="14">
        <v>6.5</v>
      </c>
      <c r="F25" s="14">
        <v>6.5</v>
      </c>
      <c r="G25" s="14">
        <v>6.5</v>
      </c>
      <c r="H25" s="14">
        <v>6.5</v>
      </c>
      <c r="I25" s="14">
        <v>6.5</v>
      </c>
      <c r="J25" s="124">
        <f aca="true" t="shared" si="9" ref="J25:J30">(SUM(E25:I25)-MAX(E25:I25)-MIN(E25:I25))</f>
        <v>19.5</v>
      </c>
      <c r="K25" s="125">
        <f aca="true" t="shared" si="10" ref="K25:K30">(SUM(E25:I25)-MAX(E25:I25)-MIN(E25:I25))*D25</f>
        <v>60.45</v>
      </c>
      <c r="L25" s="126">
        <f aca="true" t="shared" si="11" ref="L25:L31">L24</f>
        <v>286.8</v>
      </c>
    </row>
    <row r="26" spans="2:12" ht="15" outlineLevel="1">
      <c r="B26" s="122">
        <f t="shared" si="8"/>
        <v>6</v>
      </c>
      <c r="C26" s="117" t="str">
        <f>'СТАРТ М'!E47</f>
        <v>105В</v>
      </c>
      <c r="D26" s="123">
        <f>'СТАРТ М'!F47</f>
        <v>2.6</v>
      </c>
      <c r="E26" s="14">
        <v>6</v>
      </c>
      <c r="F26" s="14">
        <v>5.5</v>
      </c>
      <c r="G26" s="14">
        <v>6</v>
      </c>
      <c r="H26" s="14">
        <v>5.5</v>
      </c>
      <c r="I26" s="14">
        <v>5.5</v>
      </c>
      <c r="J26" s="124">
        <f t="shared" si="9"/>
        <v>17</v>
      </c>
      <c r="K26" s="125">
        <f t="shared" si="10"/>
        <v>44.2</v>
      </c>
      <c r="L26" s="126">
        <f t="shared" si="11"/>
        <v>286.8</v>
      </c>
    </row>
    <row r="27" spans="2:12" ht="15" outlineLevel="1">
      <c r="B27" s="122">
        <f t="shared" si="8"/>
        <v>6</v>
      </c>
      <c r="C27" s="117" t="str">
        <f>'СТАРТ М'!G47</f>
        <v>205С</v>
      </c>
      <c r="D27" s="123">
        <f>'СТАРТ М'!H47</f>
        <v>3</v>
      </c>
      <c r="E27" s="14">
        <v>5</v>
      </c>
      <c r="F27" s="14">
        <v>4.5</v>
      </c>
      <c r="G27" s="14">
        <v>6</v>
      </c>
      <c r="H27" s="14">
        <v>5</v>
      </c>
      <c r="I27" s="14">
        <v>5</v>
      </c>
      <c r="J27" s="124">
        <f t="shared" si="9"/>
        <v>15</v>
      </c>
      <c r="K27" s="125">
        <f t="shared" si="10"/>
        <v>45</v>
      </c>
      <c r="L27" s="126">
        <f t="shared" si="11"/>
        <v>286.8</v>
      </c>
    </row>
    <row r="28" spans="2:12" ht="15" outlineLevel="1">
      <c r="B28" s="122">
        <f t="shared" si="8"/>
        <v>6</v>
      </c>
      <c r="C28" s="117" t="str">
        <f>'СТАРТ М'!I47</f>
        <v>305С</v>
      </c>
      <c r="D28" s="123">
        <f>'СТАРТ М'!J47</f>
        <v>3</v>
      </c>
      <c r="E28" s="14">
        <v>5</v>
      </c>
      <c r="F28" s="14">
        <v>4</v>
      </c>
      <c r="G28" s="14">
        <v>4.5</v>
      </c>
      <c r="H28" s="14">
        <v>4.5</v>
      </c>
      <c r="I28" s="14">
        <v>4</v>
      </c>
      <c r="J28" s="124">
        <f t="shared" si="9"/>
        <v>13</v>
      </c>
      <c r="K28" s="125">
        <f t="shared" si="10"/>
        <v>39</v>
      </c>
      <c r="L28" s="126">
        <f t="shared" si="11"/>
        <v>286.8</v>
      </c>
    </row>
    <row r="29" spans="2:12" ht="15" outlineLevel="1">
      <c r="B29" s="122">
        <f t="shared" si="8"/>
        <v>6</v>
      </c>
      <c r="C29" s="117" t="str">
        <f>'СТАРТ М'!K47</f>
        <v>5134Д</v>
      </c>
      <c r="D29" s="123">
        <f>'СТАРТ М'!L47</f>
        <v>2.6</v>
      </c>
      <c r="E29" s="14">
        <v>6</v>
      </c>
      <c r="F29" s="14">
        <v>6.5</v>
      </c>
      <c r="G29" s="14">
        <v>6.5</v>
      </c>
      <c r="H29" s="14">
        <v>6.5</v>
      </c>
      <c r="I29" s="14">
        <v>6</v>
      </c>
      <c r="J29" s="124">
        <f t="shared" si="9"/>
        <v>19</v>
      </c>
      <c r="K29" s="125">
        <f t="shared" si="10"/>
        <v>49.4</v>
      </c>
      <c r="L29" s="126">
        <f t="shared" si="11"/>
        <v>286.8</v>
      </c>
    </row>
    <row r="30" spans="2:12" ht="15" outlineLevel="1">
      <c r="B30" s="122">
        <f t="shared" si="8"/>
        <v>6</v>
      </c>
      <c r="C30" s="117" t="str">
        <f>'СТАРТ М'!M47</f>
        <v>5233Д</v>
      </c>
      <c r="D30" s="123">
        <f>'СТАРТ М'!N47</f>
        <v>2.5</v>
      </c>
      <c r="E30" s="14">
        <v>6.5</v>
      </c>
      <c r="F30" s="14">
        <v>6.5</v>
      </c>
      <c r="G30" s="14">
        <v>6.5</v>
      </c>
      <c r="H30" s="14">
        <v>6.5</v>
      </c>
      <c r="I30" s="14">
        <v>5.5</v>
      </c>
      <c r="J30" s="124">
        <f t="shared" si="9"/>
        <v>19.5</v>
      </c>
      <c r="K30" s="125">
        <f t="shared" si="10"/>
        <v>48.75</v>
      </c>
      <c r="L30" s="126">
        <f t="shared" si="11"/>
        <v>286.8</v>
      </c>
    </row>
    <row r="31" spans="2:12" ht="15" outlineLevel="1">
      <c r="B31" s="122">
        <f t="shared" si="8"/>
        <v>6</v>
      </c>
      <c r="C31" s="127"/>
      <c r="D31" s="128">
        <f>SUM(D25:D30)</f>
        <v>16.799999999999997</v>
      </c>
      <c r="E31" s="129"/>
      <c r="F31" s="14"/>
      <c r="G31" s="14"/>
      <c r="H31" s="14"/>
      <c r="I31" s="14"/>
      <c r="J31" s="124"/>
      <c r="K31" s="130">
        <f>SUM(K25:K30)</f>
        <v>286.8</v>
      </c>
      <c r="L31" s="126">
        <f t="shared" si="11"/>
        <v>286.8</v>
      </c>
    </row>
    <row r="32" spans="1:13" s="8" customFormat="1" ht="15">
      <c r="A32" s="117" t="s">
        <v>151</v>
      </c>
      <c r="B32" s="118">
        <f>'СТАРТ М'!B30</f>
        <v>4</v>
      </c>
      <c r="C32" s="119" t="str">
        <f>'СТАРТ М'!C30</f>
        <v>Жданов Сергей, 1993, МС, Саратов, ШВСМ</v>
      </c>
      <c r="D32" s="120"/>
      <c r="E32" s="119"/>
      <c r="F32" s="119"/>
      <c r="G32" s="119"/>
      <c r="H32" s="119"/>
      <c r="I32" s="119"/>
      <c r="J32" s="119"/>
      <c r="K32" s="117"/>
      <c r="L32" s="13">
        <f>SUM(K39)</f>
        <v>284.8</v>
      </c>
      <c r="M32" s="121" t="str">
        <f>'СТАРТ М'!L30</f>
        <v>Столбов А.Н., Абросимова Л.В.</v>
      </c>
    </row>
    <row r="33" spans="2:12" ht="15" outlineLevel="1">
      <c r="B33" s="122">
        <f aca="true" t="shared" si="12" ref="B33:B39">B32</f>
        <v>4</v>
      </c>
      <c r="C33" s="117" t="str">
        <f>'СТАРТ М'!C31</f>
        <v>405С</v>
      </c>
      <c r="D33" s="123">
        <f>'СТАРТ М'!D31</f>
        <v>3.1</v>
      </c>
      <c r="E33" s="14">
        <v>4.5</v>
      </c>
      <c r="F33" s="14">
        <v>5</v>
      </c>
      <c r="G33" s="14">
        <v>4.5</v>
      </c>
      <c r="H33" s="14">
        <v>4.5</v>
      </c>
      <c r="I33" s="14">
        <v>4.5</v>
      </c>
      <c r="J33" s="124">
        <f aca="true" t="shared" si="13" ref="J33:J38">(SUM(E33:I33)-MAX(E33:I33)-MIN(E33:I33))</f>
        <v>13.5</v>
      </c>
      <c r="K33" s="125">
        <f aca="true" t="shared" si="14" ref="K33:K38">(SUM(E33:I33)-MAX(E33:I33)-MIN(E33:I33))*D33</f>
        <v>41.85</v>
      </c>
      <c r="L33" s="126">
        <f aca="true" t="shared" si="15" ref="L33:L39">L32</f>
        <v>284.8</v>
      </c>
    </row>
    <row r="34" spans="2:12" ht="15" outlineLevel="1">
      <c r="B34" s="122">
        <f t="shared" si="12"/>
        <v>4</v>
      </c>
      <c r="C34" s="117" t="str">
        <f>'СТАРТ М'!E31</f>
        <v>107С</v>
      </c>
      <c r="D34" s="123">
        <f>'СТАРТ М'!F31</f>
        <v>3</v>
      </c>
      <c r="E34" s="14">
        <v>2</v>
      </c>
      <c r="F34" s="14">
        <v>2</v>
      </c>
      <c r="G34" s="14">
        <v>2.5</v>
      </c>
      <c r="H34" s="14">
        <v>3</v>
      </c>
      <c r="I34" s="14">
        <v>3</v>
      </c>
      <c r="J34" s="124">
        <f t="shared" si="13"/>
        <v>7.5</v>
      </c>
      <c r="K34" s="125">
        <f t="shared" si="14"/>
        <v>22.5</v>
      </c>
      <c r="L34" s="126">
        <f t="shared" si="15"/>
        <v>284.8</v>
      </c>
    </row>
    <row r="35" spans="2:12" ht="15" outlineLevel="1">
      <c r="B35" s="122">
        <f t="shared" si="12"/>
        <v>4</v>
      </c>
      <c r="C35" s="117" t="str">
        <f>'СТАРТ М'!G31</f>
        <v>205С</v>
      </c>
      <c r="D35" s="123">
        <f>'СТАРТ М'!H31</f>
        <v>3</v>
      </c>
      <c r="E35" s="14">
        <v>5.5</v>
      </c>
      <c r="F35" s="14">
        <v>6</v>
      </c>
      <c r="G35" s="14">
        <v>6.5</v>
      </c>
      <c r="H35" s="14">
        <v>6</v>
      </c>
      <c r="I35" s="14">
        <v>6</v>
      </c>
      <c r="J35" s="124">
        <f t="shared" si="13"/>
        <v>18</v>
      </c>
      <c r="K35" s="125">
        <f t="shared" si="14"/>
        <v>54</v>
      </c>
      <c r="L35" s="126">
        <f t="shared" si="15"/>
        <v>284.8</v>
      </c>
    </row>
    <row r="36" spans="2:12" ht="15" outlineLevel="1">
      <c r="B36" s="122">
        <f t="shared" si="12"/>
        <v>4</v>
      </c>
      <c r="C36" s="117" t="str">
        <f>'СТАРТ М'!I31</f>
        <v>305С</v>
      </c>
      <c r="D36" s="123">
        <f>'СТАРТ М'!J31</f>
        <v>3</v>
      </c>
      <c r="E36" s="14">
        <v>7</v>
      </c>
      <c r="F36" s="14">
        <v>7</v>
      </c>
      <c r="G36" s="14">
        <v>6.5</v>
      </c>
      <c r="H36" s="14">
        <v>7</v>
      </c>
      <c r="I36" s="14">
        <v>6.5</v>
      </c>
      <c r="J36" s="124">
        <f t="shared" si="13"/>
        <v>20.5</v>
      </c>
      <c r="K36" s="125">
        <f t="shared" si="14"/>
        <v>61.5</v>
      </c>
      <c r="L36" s="126">
        <f t="shared" si="15"/>
        <v>284.8</v>
      </c>
    </row>
    <row r="37" spans="2:12" ht="15" outlineLevel="1">
      <c r="B37" s="122">
        <f t="shared" si="12"/>
        <v>4</v>
      </c>
      <c r="C37" s="117" t="str">
        <f>'СТАРТ М'!K31</f>
        <v>5136Д</v>
      </c>
      <c r="D37" s="123">
        <f>'СТАРТ М'!L31</f>
        <v>3.1</v>
      </c>
      <c r="E37" s="14">
        <v>5</v>
      </c>
      <c r="F37" s="14">
        <v>4.5</v>
      </c>
      <c r="G37" s="14">
        <v>4.5</v>
      </c>
      <c r="H37" s="14">
        <v>5</v>
      </c>
      <c r="I37" s="14">
        <v>5</v>
      </c>
      <c r="J37" s="124">
        <f t="shared" si="13"/>
        <v>14.5</v>
      </c>
      <c r="K37" s="125">
        <f t="shared" si="14"/>
        <v>44.95</v>
      </c>
      <c r="L37" s="126">
        <f t="shared" si="15"/>
        <v>284.8</v>
      </c>
    </row>
    <row r="38" spans="2:12" ht="15" outlineLevel="1">
      <c r="B38" s="122">
        <f t="shared" si="12"/>
        <v>4</v>
      </c>
      <c r="C38" s="117" t="str">
        <f>'СТАРТ М'!M31</f>
        <v>5335Д</v>
      </c>
      <c r="D38" s="123">
        <f>'СТАРТ М'!N31</f>
        <v>3</v>
      </c>
      <c r="E38" s="14">
        <v>7</v>
      </c>
      <c r="F38" s="14">
        <v>7</v>
      </c>
      <c r="G38" s="14">
        <v>6.5</v>
      </c>
      <c r="H38" s="14">
        <v>6.5</v>
      </c>
      <c r="I38" s="14">
        <v>6.5</v>
      </c>
      <c r="J38" s="124">
        <f t="shared" si="13"/>
        <v>20</v>
      </c>
      <c r="K38" s="125">
        <f t="shared" si="14"/>
        <v>60</v>
      </c>
      <c r="L38" s="126">
        <f t="shared" si="15"/>
        <v>284.8</v>
      </c>
    </row>
    <row r="39" spans="2:12" ht="15" outlineLevel="1">
      <c r="B39" s="122">
        <f t="shared" si="12"/>
        <v>4</v>
      </c>
      <c r="C39" s="127"/>
      <c r="D39" s="128">
        <f>SUM(D33:D38)</f>
        <v>18.2</v>
      </c>
      <c r="E39" s="129"/>
      <c r="F39" s="14"/>
      <c r="G39" s="14"/>
      <c r="H39" s="14"/>
      <c r="I39" s="14"/>
      <c r="J39" s="124"/>
      <c r="K39" s="130">
        <f>SUM(K33:K38)</f>
        <v>284.8</v>
      </c>
      <c r="L39" s="126">
        <f t="shared" si="15"/>
        <v>284.8</v>
      </c>
    </row>
    <row r="40" spans="1:13" s="8" customFormat="1" ht="15">
      <c r="A40" s="117" t="s">
        <v>151</v>
      </c>
      <c r="B40" s="118">
        <f>'СТАРТ М'!B38</f>
        <v>5</v>
      </c>
      <c r="C40" s="119" t="str">
        <f>'СТАРТ М'!C38</f>
        <v>Лазарев Алексей, 1995, КМС, Саратов, СДЮСШОР11</v>
      </c>
      <c r="D40" s="120"/>
      <c r="E40" s="119"/>
      <c r="F40" s="119"/>
      <c r="G40" s="119"/>
      <c r="H40" s="119"/>
      <c r="I40" s="119"/>
      <c r="J40" s="119"/>
      <c r="K40" s="117"/>
      <c r="L40" s="13">
        <f>SUM(K47)</f>
        <v>262.45</v>
      </c>
      <c r="M40" s="121" t="str">
        <f>'СТАРТ М'!L38</f>
        <v>Столбов А.Н.</v>
      </c>
    </row>
    <row r="41" spans="2:12" ht="15" outlineLevel="1">
      <c r="B41" s="122">
        <f aca="true" t="shared" si="16" ref="B41:B47">B40</f>
        <v>5</v>
      </c>
      <c r="C41" s="117" t="str">
        <f>'СТАРТ М'!C39</f>
        <v>105В</v>
      </c>
      <c r="D41" s="123">
        <f>'СТАРТ М'!D39</f>
        <v>2.6</v>
      </c>
      <c r="E41" s="14">
        <v>5.5</v>
      </c>
      <c r="F41" s="14">
        <v>6</v>
      </c>
      <c r="G41" s="14">
        <v>5.5</v>
      </c>
      <c r="H41" s="14">
        <v>5.5</v>
      </c>
      <c r="I41" s="14">
        <v>5.5</v>
      </c>
      <c r="J41" s="124">
        <f aca="true" t="shared" si="17" ref="J41:J46">(SUM(E41:I41)-MAX(E41:I41)-MIN(E41:I41))</f>
        <v>16.5</v>
      </c>
      <c r="K41" s="125">
        <f aca="true" t="shared" si="18" ref="K41:K46">(SUM(E41:I41)-MAX(E41:I41)-MIN(E41:I41))*D41</f>
        <v>42.9</v>
      </c>
      <c r="L41" s="126">
        <f aca="true" t="shared" si="19" ref="L41:L47">L40</f>
        <v>262.45</v>
      </c>
    </row>
    <row r="42" spans="2:12" ht="15" outlineLevel="1">
      <c r="B42" s="122">
        <f t="shared" si="16"/>
        <v>5</v>
      </c>
      <c r="C42" s="117" t="str">
        <f>'СТАРТ М'!E39</f>
        <v>203В</v>
      </c>
      <c r="D42" s="123">
        <f>'СТАРТ М'!F39</f>
        <v>2.3</v>
      </c>
      <c r="E42" s="14">
        <v>5</v>
      </c>
      <c r="F42" s="14">
        <v>5</v>
      </c>
      <c r="G42" s="14">
        <v>5.5</v>
      </c>
      <c r="H42" s="14">
        <v>5.5</v>
      </c>
      <c r="I42" s="14">
        <v>5</v>
      </c>
      <c r="J42" s="124">
        <f t="shared" si="17"/>
        <v>15.5</v>
      </c>
      <c r="K42" s="125">
        <f t="shared" si="18"/>
        <v>35.65</v>
      </c>
      <c r="L42" s="126">
        <f t="shared" si="19"/>
        <v>262.45</v>
      </c>
    </row>
    <row r="43" spans="2:12" ht="15" outlineLevel="1">
      <c r="B43" s="122">
        <f t="shared" si="16"/>
        <v>5</v>
      </c>
      <c r="C43" s="117" t="str">
        <f>'СТАРТ М'!G39</f>
        <v>303В</v>
      </c>
      <c r="D43" s="123">
        <f>'СТАРТ М'!H39</f>
        <v>2.4</v>
      </c>
      <c r="E43" s="14">
        <v>5</v>
      </c>
      <c r="F43" s="14">
        <v>5</v>
      </c>
      <c r="G43" s="14">
        <v>5</v>
      </c>
      <c r="H43" s="14">
        <v>5</v>
      </c>
      <c r="I43" s="14">
        <v>5.5</v>
      </c>
      <c r="J43" s="124">
        <f t="shared" si="17"/>
        <v>15</v>
      </c>
      <c r="K43" s="125">
        <f t="shared" si="18"/>
        <v>36</v>
      </c>
      <c r="L43" s="126">
        <f t="shared" si="19"/>
        <v>262.45</v>
      </c>
    </row>
    <row r="44" spans="2:12" ht="15" outlineLevel="1">
      <c r="B44" s="122">
        <f t="shared" si="16"/>
        <v>5</v>
      </c>
      <c r="C44" s="117" t="str">
        <f>'СТАРТ М'!I39</f>
        <v>403В</v>
      </c>
      <c r="D44" s="123">
        <f>'СТАРТ М'!J39</f>
        <v>2.4</v>
      </c>
      <c r="E44" s="14">
        <v>6.5</v>
      </c>
      <c r="F44" s="14">
        <v>7</v>
      </c>
      <c r="G44" s="14">
        <v>7</v>
      </c>
      <c r="H44" s="14">
        <v>7.5</v>
      </c>
      <c r="I44" s="14">
        <v>7</v>
      </c>
      <c r="J44" s="124">
        <f t="shared" si="17"/>
        <v>21</v>
      </c>
      <c r="K44" s="125">
        <f t="shared" si="18"/>
        <v>50.4</v>
      </c>
      <c r="L44" s="126">
        <f t="shared" si="19"/>
        <v>262.45</v>
      </c>
    </row>
    <row r="45" spans="2:12" ht="15" outlineLevel="1">
      <c r="B45" s="122">
        <f t="shared" si="16"/>
        <v>5</v>
      </c>
      <c r="C45" s="117" t="str">
        <f>'СТАРТ М'!K39</f>
        <v>5333Д</v>
      </c>
      <c r="D45" s="123">
        <f>'СТАРТ М'!L39</f>
        <v>2.6</v>
      </c>
      <c r="E45" s="14">
        <v>6.5</v>
      </c>
      <c r="F45" s="14">
        <v>6.5</v>
      </c>
      <c r="G45" s="14">
        <v>6.5</v>
      </c>
      <c r="H45" s="14">
        <v>7</v>
      </c>
      <c r="I45" s="14">
        <v>7</v>
      </c>
      <c r="J45" s="124">
        <f t="shared" si="17"/>
        <v>20</v>
      </c>
      <c r="K45" s="125">
        <f t="shared" si="18"/>
        <v>52</v>
      </c>
      <c r="L45" s="126">
        <f t="shared" si="19"/>
        <v>262.45</v>
      </c>
    </row>
    <row r="46" spans="2:12" ht="15" outlineLevel="1">
      <c r="B46" s="122">
        <f t="shared" si="16"/>
        <v>5</v>
      </c>
      <c r="C46" s="117" t="str">
        <f>'СТАРТ М'!M39</f>
        <v>5134Д</v>
      </c>
      <c r="D46" s="123">
        <f>'СТАРТ М'!N39</f>
        <v>2.6</v>
      </c>
      <c r="E46" s="14">
        <v>5.5</v>
      </c>
      <c r="F46" s="14">
        <v>5.5</v>
      </c>
      <c r="G46" s="14">
        <v>6</v>
      </c>
      <c r="H46" s="14">
        <v>7</v>
      </c>
      <c r="I46" s="14">
        <v>6</v>
      </c>
      <c r="J46" s="124">
        <f t="shared" si="17"/>
        <v>17.5</v>
      </c>
      <c r="K46" s="125">
        <f t="shared" si="18"/>
        <v>45.5</v>
      </c>
      <c r="L46" s="126">
        <f t="shared" si="19"/>
        <v>262.45</v>
      </c>
    </row>
    <row r="47" spans="2:12" ht="15" outlineLevel="1">
      <c r="B47" s="122">
        <f t="shared" si="16"/>
        <v>5</v>
      </c>
      <c r="C47" s="127"/>
      <c r="D47" s="128">
        <f>SUM(D41:D46)</f>
        <v>14.9</v>
      </c>
      <c r="E47" s="129"/>
      <c r="F47" s="14"/>
      <c r="G47" s="14"/>
      <c r="H47" s="14"/>
      <c r="I47" s="14"/>
      <c r="J47" s="124"/>
      <c r="K47" s="130">
        <f>SUM(K41:K46)</f>
        <v>262.45</v>
      </c>
      <c r="L47" s="126">
        <f t="shared" si="19"/>
        <v>262.45</v>
      </c>
    </row>
    <row r="48" spans="1:13" s="8" customFormat="1" ht="15">
      <c r="A48" s="117">
        <v>4</v>
      </c>
      <c r="B48" s="118">
        <f>'СТАРТ М'!B62</f>
        <v>8</v>
      </c>
      <c r="C48" s="119" t="str">
        <f>'СТАРТ М'!C62</f>
        <v>Суханкин Виталий, 1996, КМС, Пенза, ПОСДБСШОР</v>
      </c>
      <c r="D48" s="120"/>
      <c r="E48" s="119"/>
      <c r="F48" s="119"/>
      <c r="G48" s="119"/>
      <c r="H48" s="119"/>
      <c r="I48" s="119"/>
      <c r="J48" s="119"/>
      <c r="K48" s="117"/>
      <c r="L48" s="13">
        <f>SUM(K55)</f>
        <v>261.9</v>
      </c>
      <c r="M48" s="121" t="str">
        <f>'СТАРТ М'!L62</f>
        <v>Макаренко А.А.</v>
      </c>
    </row>
    <row r="49" spans="2:12" ht="15" outlineLevel="1">
      <c r="B49" s="122">
        <f aca="true" t="shared" si="20" ref="B49:B55">B48</f>
        <v>8</v>
      </c>
      <c r="C49" s="117" t="str">
        <f>'СТАРТ М'!C63</f>
        <v>403В</v>
      </c>
      <c r="D49" s="123">
        <f>'СТАРТ М'!D63</f>
        <v>2.4</v>
      </c>
      <c r="E49" s="14">
        <v>5.5</v>
      </c>
      <c r="F49" s="14">
        <v>6.5</v>
      </c>
      <c r="G49" s="14">
        <v>6.5</v>
      </c>
      <c r="H49" s="14">
        <v>6.5</v>
      </c>
      <c r="I49" s="14">
        <v>6</v>
      </c>
      <c r="J49" s="124">
        <f aca="true" t="shared" si="21" ref="J49:J54">(SUM(E49:I49)-MAX(E49:I49)-MIN(E49:I49))</f>
        <v>19</v>
      </c>
      <c r="K49" s="125">
        <f aca="true" t="shared" si="22" ref="K49:K54">(SUM(E49:I49)-MAX(E49:I49)-MIN(E49:I49))*D49</f>
        <v>45.6</v>
      </c>
      <c r="L49" s="126">
        <f aca="true" t="shared" si="23" ref="L49:L55">L48</f>
        <v>261.9</v>
      </c>
    </row>
    <row r="50" spans="2:12" ht="15" outlineLevel="1">
      <c r="B50" s="122">
        <f t="shared" si="20"/>
        <v>8</v>
      </c>
      <c r="C50" s="117" t="str">
        <f>'СТАРТ М'!E63</f>
        <v>105В</v>
      </c>
      <c r="D50" s="123">
        <f>'СТАРТ М'!F63</f>
        <v>2.6</v>
      </c>
      <c r="E50" s="14">
        <v>6.5</v>
      </c>
      <c r="F50" s="14">
        <v>6.5</v>
      </c>
      <c r="G50" s="14">
        <v>6.5</v>
      </c>
      <c r="H50" s="14">
        <v>6.5</v>
      </c>
      <c r="I50" s="14">
        <v>6.5</v>
      </c>
      <c r="J50" s="124">
        <f t="shared" si="21"/>
        <v>19.5</v>
      </c>
      <c r="K50" s="125">
        <f t="shared" si="22"/>
        <v>50.7</v>
      </c>
      <c r="L50" s="126">
        <f t="shared" si="23"/>
        <v>261.9</v>
      </c>
    </row>
    <row r="51" spans="2:12" ht="15" outlineLevel="1">
      <c r="B51" s="122">
        <f t="shared" si="20"/>
        <v>8</v>
      </c>
      <c r="C51" s="117" t="str">
        <f>'СТАРТ М'!G63</f>
        <v>203В</v>
      </c>
      <c r="D51" s="123">
        <f>'СТАРТ М'!H63</f>
        <v>2.3</v>
      </c>
      <c r="E51" s="14">
        <v>6</v>
      </c>
      <c r="F51" s="14">
        <v>6</v>
      </c>
      <c r="G51" s="14">
        <v>5.5</v>
      </c>
      <c r="H51" s="14">
        <v>5.5</v>
      </c>
      <c r="I51" s="14">
        <v>5.5</v>
      </c>
      <c r="J51" s="124">
        <f t="shared" si="21"/>
        <v>17</v>
      </c>
      <c r="K51" s="125">
        <f t="shared" si="22"/>
        <v>39.099999999999994</v>
      </c>
      <c r="L51" s="126">
        <f t="shared" si="23"/>
        <v>261.9</v>
      </c>
    </row>
    <row r="52" spans="2:12" ht="15" outlineLevel="1">
      <c r="B52" s="122">
        <f t="shared" si="20"/>
        <v>8</v>
      </c>
      <c r="C52" s="117" t="str">
        <f>'СТАРТ М'!I63</f>
        <v>303В</v>
      </c>
      <c r="D52" s="123">
        <f>'СТАРТ М'!J63</f>
        <v>2.4</v>
      </c>
      <c r="E52" s="14">
        <v>6</v>
      </c>
      <c r="F52" s="14">
        <v>5</v>
      </c>
      <c r="G52" s="14">
        <v>6</v>
      </c>
      <c r="H52" s="14">
        <v>4.5</v>
      </c>
      <c r="I52" s="14">
        <v>2.5</v>
      </c>
      <c r="J52" s="124">
        <f t="shared" si="21"/>
        <v>15.5</v>
      </c>
      <c r="K52" s="125">
        <f t="shared" si="22"/>
        <v>37.199999999999996</v>
      </c>
      <c r="L52" s="126">
        <f t="shared" si="23"/>
        <v>261.9</v>
      </c>
    </row>
    <row r="53" spans="2:12" ht="15" outlineLevel="1">
      <c r="B53" s="122">
        <f t="shared" si="20"/>
        <v>8</v>
      </c>
      <c r="C53" s="117" t="str">
        <f>'СТАРТ М'!K63</f>
        <v>5134Д</v>
      </c>
      <c r="D53" s="123">
        <f>'СТАРТ М'!L63</f>
        <v>2.6</v>
      </c>
      <c r="E53" s="14">
        <v>6.5</v>
      </c>
      <c r="F53" s="14">
        <v>6</v>
      </c>
      <c r="G53" s="14">
        <v>6</v>
      </c>
      <c r="H53" s="14">
        <v>6</v>
      </c>
      <c r="I53" s="14">
        <v>6</v>
      </c>
      <c r="J53" s="124">
        <f t="shared" si="21"/>
        <v>18</v>
      </c>
      <c r="K53" s="125">
        <f t="shared" si="22"/>
        <v>46.800000000000004</v>
      </c>
      <c r="L53" s="126">
        <f t="shared" si="23"/>
        <v>261.9</v>
      </c>
    </row>
    <row r="54" spans="2:12" ht="15" outlineLevel="1">
      <c r="B54" s="122">
        <f t="shared" si="20"/>
        <v>8</v>
      </c>
      <c r="C54" s="117" t="str">
        <f>'СТАРТ М'!M63</f>
        <v>5233Д</v>
      </c>
      <c r="D54" s="123">
        <f>'СТАРТ М'!N63</f>
        <v>2.5</v>
      </c>
      <c r="E54" s="14">
        <v>6</v>
      </c>
      <c r="F54" s="14">
        <v>5.5</v>
      </c>
      <c r="G54" s="14">
        <v>6</v>
      </c>
      <c r="H54" s="14">
        <v>5</v>
      </c>
      <c r="I54" s="14">
        <v>5.5</v>
      </c>
      <c r="J54" s="124">
        <f t="shared" si="21"/>
        <v>17</v>
      </c>
      <c r="K54" s="125">
        <f t="shared" si="22"/>
        <v>42.5</v>
      </c>
      <c r="L54" s="126">
        <f t="shared" si="23"/>
        <v>261.9</v>
      </c>
    </row>
    <row r="55" spans="2:12" ht="15" outlineLevel="1">
      <c r="B55" s="122">
        <f t="shared" si="20"/>
        <v>8</v>
      </c>
      <c r="C55" s="127"/>
      <c r="D55" s="128">
        <f>SUM(D49:D54)</f>
        <v>14.799999999999999</v>
      </c>
      <c r="E55" s="129"/>
      <c r="F55" s="14"/>
      <c r="G55" s="14"/>
      <c r="H55" s="14"/>
      <c r="I55" s="14"/>
      <c r="J55" s="124"/>
      <c r="K55" s="130">
        <f>SUM(K49:K54)</f>
        <v>261.9</v>
      </c>
      <c r="L55" s="126">
        <f t="shared" si="23"/>
        <v>261.9</v>
      </c>
    </row>
    <row r="56" spans="1:13" s="8" customFormat="1" ht="15">
      <c r="A56" s="117">
        <v>5</v>
      </c>
      <c r="B56" s="118">
        <f>'СТАРТ М'!B6</f>
        <v>1</v>
      </c>
      <c r="C56" s="119" t="str">
        <f>'СТАРТ М'!C6</f>
        <v>Гюлев Магомед, 1997, КМС, Пенза, ПОСДЮСШОР</v>
      </c>
      <c r="D56" s="120"/>
      <c r="E56" s="119"/>
      <c r="F56" s="119"/>
      <c r="G56" s="119"/>
      <c r="H56" s="119"/>
      <c r="I56" s="119"/>
      <c r="J56" s="119"/>
      <c r="K56" s="117"/>
      <c r="L56" s="13">
        <f>SUM(K63)</f>
        <v>250.25</v>
      </c>
      <c r="M56" s="121" t="str">
        <f>'СТАРТ М'!L6</f>
        <v>Кулемин О.В., Лукаш Т.Г.</v>
      </c>
    </row>
    <row r="57" spans="2:12" ht="15" outlineLevel="1">
      <c r="B57" s="122">
        <f aca="true" t="shared" si="24" ref="B57:B63">B56</f>
        <v>1</v>
      </c>
      <c r="C57" s="117" t="str">
        <f>'СТАРТ М'!C7</f>
        <v>105В</v>
      </c>
      <c r="D57" s="123">
        <f>'СТАРТ М'!D7</f>
        <v>2.6</v>
      </c>
      <c r="E57" s="14">
        <v>6.5</v>
      </c>
      <c r="F57" s="14">
        <v>7</v>
      </c>
      <c r="G57" s="14">
        <v>6</v>
      </c>
      <c r="H57" s="14">
        <v>6.5</v>
      </c>
      <c r="I57" s="14">
        <v>6.5</v>
      </c>
      <c r="J57" s="124">
        <f aca="true" t="shared" si="25" ref="J57:J62">(SUM(E57:I57)-MAX(E57:I57)-MIN(E57:I57))</f>
        <v>19.5</v>
      </c>
      <c r="K57" s="125">
        <f aca="true" t="shared" si="26" ref="K57:K62">(SUM(E57:I57)-MAX(E57:I57)-MIN(E57:I57))*D57</f>
        <v>50.7</v>
      </c>
      <c r="L57" s="126">
        <f aca="true" t="shared" si="27" ref="L57:L63">L56</f>
        <v>250.25</v>
      </c>
    </row>
    <row r="58" spans="2:12" ht="15" outlineLevel="1">
      <c r="B58" s="122">
        <f t="shared" si="24"/>
        <v>1</v>
      </c>
      <c r="C58" s="117" t="str">
        <f>'СТАРТ М'!E7</f>
        <v>203В</v>
      </c>
      <c r="D58" s="123">
        <f>'СТАРТ М'!F7</f>
        <v>2.3</v>
      </c>
      <c r="E58" s="14">
        <v>6</v>
      </c>
      <c r="F58" s="14">
        <v>6</v>
      </c>
      <c r="G58" s="14">
        <v>6</v>
      </c>
      <c r="H58" s="14">
        <v>6</v>
      </c>
      <c r="I58" s="14">
        <v>6</v>
      </c>
      <c r="J58" s="124">
        <f t="shared" si="25"/>
        <v>18</v>
      </c>
      <c r="K58" s="125">
        <f t="shared" si="26"/>
        <v>41.4</v>
      </c>
      <c r="L58" s="126">
        <f t="shared" si="27"/>
        <v>250.25</v>
      </c>
    </row>
    <row r="59" spans="2:12" ht="15" outlineLevel="1">
      <c r="B59" s="122">
        <f t="shared" si="24"/>
        <v>1</v>
      </c>
      <c r="C59" s="117" t="str">
        <f>'СТАРТ М'!G7</f>
        <v>303В</v>
      </c>
      <c r="D59" s="123">
        <f>'СТАРТ М'!H7</f>
        <v>2.4</v>
      </c>
      <c r="E59" s="14">
        <v>5</v>
      </c>
      <c r="F59" s="14">
        <v>4.5</v>
      </c>
      <c r="G59" s="14">
        <v>5</v>
      </c>
      <c r="H59" s="14">
        <v>4</v>
      </c>
      <c r="I59" s="14">
        <v>4.5</v>
      </c>
      <c r="J59" s="124">
        <f t="shared" si="25"/>
        <v>14</v>
      </c>
      <c r="K59" s="125">
        <f t="shared" si="26"/>
        <v>33.6</v>
      </c>
      <c r="L59" s="126">
        <f t="shared" si="27"/>
        <v>250.25</v>
      </c>
    </row>
    <row r="60" spans="2:12" ht="15" outlineLevel="1">
      <c r="B60" s="122">
        <f t="shared" si="24"/>
        <v>1</v>
      </c>
      <c r="C60" s="117" t="str">
        <f>'СТАРТ М'!I7</f>
        <v>403В</v>
      </c>
      <c r="D60" s="123">
        <f>'СТАРТ М'!J7</f>
        <v>2.4</v>
      </c>
      <c r="E60" s="14">
        <v>5.5</v>
      </c>
      <c r="F60" s="14">
        <v>5.5</v>
      </c>
      <c r="G60" s="14">
        <v>5</v>
      </c>
      <c r="H60" s="14">
        <v>5.5</v>
      </c>
      <c r="I60" s="14">
        <v>5.5</v>
      </c>
      <c r="J60" s="124">
        <f t="shared" si="25"/>
        <v>16.5</v>
      </c>
      <c r="K60" s="125">
        <f t="shared" si="26"/>
        <v>39.6</v>
      </c>
      <c r="L60" s="126">
        <f t="shared" si="27"/>
        <v>250.25</v>
      </c>
    </row>
    <row r="61" spans="2:12" ht="15" outlineLevel="1">
      <c r="B61" s="122">
        <f t="shared" si="24"/>
        <v>1</v>
      </c>
      <c r="C61" s="117" t="str">
        <f>'СТАРТ М'!K7</f>
        <v>5132Д</v>
      </c>
      <c r="D61" s="123">
        <f>'СТАРТ М'!L7</f>
        <v>2.2</v>
      </c>
      <c r="E61" s="14">
        <v>7</v>
      </c>
      <c r="F61" s="14">
        <v>7</v>
      </c>
      <c r="G61" s="14">
        <v>6.5</v>
      </c>
      <c r="H61" s="14">
        <v>6.5</v>
      </c>
      <c r="I61" s="14">
        <v>6.5</v>
      </c>
      <c r="J61" s="124">
        <f t="shared" si="25"/>
        <v>20</v>
      </c>
      <c r="K61" s="125">
        <f t="shared" si="26"/>
        <v>44</v>
      </c>
      <c r="L61" s="126">
        <f t="shared" si="27"/>
        <v>250.25</v>
      </c>
    </row>
    <row r="62" spans="2:12" ht="15" outlineLevel="1">
      <c r="B62" s="122">
        <f t="shared" si="24"/>
        <v>1</v>
      </c>
      <c r="C62" s="117" t="str">
        <f>'СТАРТ М'!M7</f>
        <v>5231Д</v>
      </c>
      <c r="D62" s="123">
        <f>'СТАРТ М'!N7</f>
        <v>2.1</v>
      </c>
      <c r="E62" s="14">
        <v>6.5</v>
      </c>
      <c r="F62" s="14">
        <v>6.5</v>
      </c>
      <c r="G62" s="14">
        <v>6.5</v>
      </c>
      <c r="H62" s="14">
        <v>7</v>
      </c>
      <c r="I62" s="14">
        <v>6</v>
      </c>
      <c r="J62" s="124">
        <f t="shared" si="25"/>
        <v>19.5</v>
      </c>
      <c r="K62" s="125">
        <f t="shared" si="26"/>
        <v>40.95</v>
      </c>
      <c r="L62" s="126">
        <f t="shared" si="27"/>
        <v>250.25</v>
      </c>
    </row>
    <row r="63" spans="2:12" ht="15" outlineLevel="1">
      <c r="B63" s="122">
        <f t="shared" si="24"/>
        <v>1</v>
      </c>
      <c r="C63" s="127"/>
      <c r="D63" s="128">
        <f>SUM(D57:D62)</f>
        <v>14.000000000000002</v>
      </c>
      <c r="E63" s="129"/>
      <c r="F63" s="14"/>
      <c r="G63" s="14"/>
      <c r="H63" s="14"/>
      <c r="I63" s="14"/>
      <c r="J63" s="124"/>
      <c r="K63" s="130">
        <f>SUM(K57:K62)</f>
        <v>250.25</v>
      </c>
      <c r="L63" s="126">
        <f t="shared" si="27"/>
        <v>250.25</v>
      </c>
    </row>
    <row r="64" spans="1:13" s="8" customFormat="1" ht="15">
      <c r="A64" s="117">
        <v>6</v>
      </c>
      <c r="B64" s="118">
        <f>'СТАРТ М'!B54</f>
        <v>7</v>
      </c>
      <c r="C64" s="119" t="str">
        <f>'СТАРТ М'!C54</f>
        <v>Русин Илья, 1997, КМС, Пенза, ПОСДЮСШОР</v>
      </c>
      <c r="D64" s="120"/>
      <c r="E64" s="119"/>
      <c r="F64" s="119"/>
      <c r="G64" s="119"/>
      <c r="H64" s="119"/>
      <c r="I64" s="119"/>
      <c r="J64" s="119"/>
      <c r="K64" s="117"/>
      <c r="L64" s="13">
        <f>SUM(K71)</f>
        <v>237.9</v>
      </c>
      <c r="M64" s="121" t="str">
        <f>'СТАРТ М'!L54</f>
        <v>Макаренко А.А.</v>
      </c>
    </row>
    <row r="65" spans="2:12" ht="15" outlineLevel="1">
      <c r="B65" s="122">
        <f aca="true" t="shared" si="28" ref="B65:B71">B64</f>
        <v>7</v>
      </c>
      <c r="C65" s="117" t="str">
        <f>'СТАРТ М'!C55</f>
        <v>403С</v>
      </c>
      <c r="D65" s="123">
        <f>'СТАРТ М'!D55</f>
        <v>2.2</v>
      </c>
      <c r="E65" s="14">
        <v>5</v>
      </c>
      <c r="F65" s="14">
        <v>6</v>
      </c>
      <c r="G65" s="14">
        <v>6</v>
      </c>
      <c r="H65" s="14">
        <v>6</v>
      </c>
      <c r="I65" s="14">
        <v>6</v>
      </c>
      <c r="J65" s="124">
        <f aca="true" t="shared" si="29" ref="J65:J70">(SUM(E65:I65)-MAX(E65:I65)-MIN(E65:I65))</f>
        <v>18</v>
      </c>
      <c r="K65" s="125">
        <f aca="true" t="shared" si="30" ref="K65:K70">(SUM(E65:I65)-MAX(E65:I65)-MIN(E65:I65))*D65</f>
        <v>39.6</v>
      </c>
      <c r="L65" s="126">
        <f aca="true" t="shared" si="31" ref="L65:L71">L64</f>
        <v>237.9</v>
      </c>
    </row>
    <row r="66" spans="2:12" ht="15" outlineLevel="1">
      <c r="B66" s="122">
        <f t="shared" si="28"/>
        <v>7</v>
      </c>
      <c r="C66" s="117" t="str">
        <f>'СТАРТ М'!E55</f>
        <v>105С</v>
      </c>
      <c r="D66" s="123">
        <f>'СТАРТ М'!F55</f>
        <v>2.4</v>
      </c>
      <c r="E66" s="14">
        <v>6.5</v>
      </c>
      <c r="F66" s="14">
        <v>5</v>
      </c>
      <c r="G66" s="14">
        <v>6</v>
      </c>
      <c r="H66" s="14">
        <v>5</v>
      </c>
      <c r="I66" s="14">
        <v>5</v>
      </c>
      <c r="J66" s="124">
        <f t="shared" si="29"/>
        <v>16</v>
      </c>
      <c r="K66" s="125">
        <f t="shared" si="30"/>
        <v>38.4</v>
      </c>
      <c r="L66" s="126">
        <f t="shared" si="31"/>
        <v>237.9</v>
      </c>
    </row>
    <row r="67" spans="2:12" ht="15" outlineLevel="1">
      <c r="B67" s="122">
        <f t="shared" si="28"/>
        <v>7</v>
      </c>
      <c r="C67" s="117" t="str">
        <f>'СТАРТ М'!G55</f>
        <v>203В</v>
      </c>
      <c r="D67" s="123">
        <f>'СТАРТ М'!H55</f>
        <v>2.3</v>
      </c>
      <c r="E67" s="14">
        <v>5.5</v>
      </c>
      <c r="F67" s="14">
        <v>5</v>
      </c>
      <c r="G67" s="14">
        <v>5.5</v>
      </c>
      <c r="H67" s="14">
        <v>5.5</v>
      </c>
      <c r="I67" s="14">
        <v>5</v>
      </c>
      <c r="J67" s="124">
        <f t="shared" si="29"/>
        <v>16</v>
      </c>
      <c r="K67" s="125">
        <f t="shared" si="30"/>
        <v>36.8</v>
      </c>
      <c r="L67" s="126">
        <f t="shared" si="31"/>
        <v>237.9</v>
      </c>
    </row>
    <row r="68" spans="2:12" ht="15" outlineLevel="1">
      <c r="B68" s="122">
        <f t="shared" si="28"/>
        <v>7</v>
      </c>
      <c r="C68" s="117" t="str">
        <f>'СТАРТ М'!I55</f>
        <v>303С</v>
      </c>
      <c r="D68" s="123">
        <f>'СТАРТ М'!J55</f>
        <v>2.1</v>
      </c>
      <c r="E68" s="14">
        <v>6.5</v>
      </c>
      <c r="F68" s="14">
        <v>6</v>
      </c>
      <c r="G68" s="14">
        <v>6</v>
      </c>
      <c r="H68" s="14">
        <v>6</v>
      </c>
      <c r="I68" s="14">
        <v>5.5</v>
      </c>
      <c r="J68" s="124">
        <f t="shared" si="29"/>
        <v>18</v>
      </c>
      <c r="K68" s="125">
        <f t="shared" si="30"/>
        <v>37.800000000000004</v>
      </c>
      <c r="L68" s="126">
        <f t="shared" si="31"/>
        <v>237.9</v>
      </c>
    </row>
    <row r="69" spans="2:12" ht="15" outlineLevel="1">
      <c r="B69" s="122">
        <f t="shared" si="28"/>
        <v>7</v>
      </c>
      <c r="C69" s="117" t="str">
        <f>'СТАРТ М'!K55</f>
        <v>5233Д</v>
      </c>
      <c r="D69" s="123">
        <f>'СТАРТ М'!L55</f>
        <v>2.5</v>
      </c>
      <c r="E69" s="14">
        <v>6</v>
      </c>
      <c r="F69" s="14">
        <v>6</v>
      </c>
      <c r="G69" s="14">
        <v>6</v>
      </c>
      <c r="H69" s="14">
        <v>6</v>
      </c>
      <c r="I69" s="14">
        <v>6</v>
      </c>
      <c r="J69" s="124">
        <f t="shared" si="29"/>
        <v>18</v>
      </c>
      <c r="K69" s="125">
        <f t="shared" si="30"/>
        <v>45</v>
      </c>
      <c r="L69" s="126">
        <f t="shared" si="31"/>
        <v>237.9</v>
      </c>
    </row>
    <row r="70" spans="2:12" ht="15" outlineLevel="1">
      <c r="B70" s="122">
        <f t="shared" si="28"/>
        <v>7</v>
      </c>
      <c r="C70" s="117" t="str">
        <f>'СТАРТ М'!M55</f>
        <v>5134Д</v>
      </c>
      <c r="D70" s="123">
        <f>'СТАРТ М'!N55</f>
        <v>2.6</v>
      </c>
      <c r="E70" s="14">
        <v>5</v>
      </c>
      <c r="F70" s="14">
        <v>5</v>
      </c>
      <c r="G70" s="14">
        <v>6</v>
      </c>
      <c r="H70" s="14">
        <v>5</v>
      </c>
      <c r="I70" s="14">
        <v>5.5</v>
      </c>
      <c r="J70" s="124">
        <f t="shared" si="29"/>
        <v>15.5</v>
      </c>
      <c r="K70" s="125">
        <f t="shared" si="30"/>
        <v>40.300000000000004</v>
      </c>
      <c r="L70" s="126">
        <f t="shared" si="31"/>
        <v>237.9</v>
      </c>
    </row>
    <row r="71" spans="2:12" ht="15" outlineLevel="1">
      <c r="B71" s="122">
        <f t="shared" si="28"/>
        <v>7</v>
      </c>
      <c r="C71" s="127"/>
      <c r="D71" s="128">
        <f>SUM(D65:D70)</f>
        <v>14.1</v>
      </c>
      <c r="E71" s="129"/>
      <c r="F71" s="14"/>
      <c r="G71" s="14"/>
      <c r="H71" s="14"/>
      <c r="I71" s="14"/>
      <c r="J71" s="124"/>
      <c r="K71" s="130">
        <f>SUM(K65:K70)</f>
        <v>237.9</v>
      </c>
      <c r="L71" s="126">
        <f t="shared" si="31"/>
        <v>237.9</v>
      </c>
    </row>
    <row r="72" spans="1:13" s="8" customFormat="1" ht="15">
      <c r="A72" s="117">
        <v>7</v>
      </c>
      <c r="B72" s="118">
        <f>'СТАРТ М'!B22</f>
        <v>3</v>
      </c>
      <c r="C72" s="119" t="str">
        <f>'СТАРТ М'!C22</f>
        <v>Дятлов Глеб, 1996, КМС, Ленза, ПОСДЮСШОР</v>
      </c>
      <c r="D72" s="120"/>
      <c r="E72" s="119"/>
      <c r="F72" s="119"/>
      <c r="G72" s="119"/>
      <c r="H72" s="119"/>
      <c r="I72" s="119"/>
      <c r="J72" s="119"/>
      <c r="K72" s="117"/>
      <c r="L72" s="13">
        <f>SUM(K79)</f>
        <v>226.04999999999998</v>
      </c>
      <c r="M72" s="121" t="str">
        <f>'СТАРТ М'!L22</f>
        <v>Кулемин О.В., Лукаш Т.Г.</v>
      </c>
    </row>
    <row r="73" spans="2:12" ht="15" outlineLevel="1">
      <c r="B73" s="122">
        <f aca="true" t="shared" si="32" ref="B73:B79">B72</f>
        <v>3</v>
      </c>
      <c r="C73" s="117" t="str">
        <f>'СТАРТ М'!C23</f>
        <v>105В</v>
      </c>
      <c r="D73" s="123">
        <f>'СТАРТ М'!D23</f>
        <v>2.6</v>
      </c>
      <c r="E73" s="14">
        <v>4.5</v>
      </c>
      <c r="F73" s="14">
        <v>4.5</v>
      </c>
      <c r="G73" s="14">
        <v>4</v>
      </c>
      <c r="H73" s="14">
        <v>4.5</v>
      </c>
      <c r="I73" s="14">
        <v>4</v>
      </c>
      <c r="J73" s="124">
        <f aca="true" t="shared" si="33" ref="J73:J78">(SUM(E73:I73)-MAX(E73:I73)-MIN(E73:I73))</f>
        <v>13</v>
      </c>
      <c r="K73" s="125">
        <f aca="true" t="shared" si="34" ref="K73:K78">(SUM(E73:I73)-MAX(E73:I73)-MIN(E73:I73))*D73</f>
        <v>33.800000000000004</v>
      </c>
      <c r="L73" s="126">
        <f aca="true" t="shared" si="35" ref="L73:L79">L72</f>
        <v>226.04999999999998</v>
      </c>
    </row>
    <row r="74" spans="2:12" ht="15" outlineLevel="1">
      <c r="B74" s="122">
        <f t="shared" si="32"/>
        <v>3</v>
      </c>
      <c r="C74" s="117" t="str">
        <f>'СТАРТ М'!E23</f>
        <v>203В</v>
      </c>
      <c r="D74" s="123">
        <f>'СТАРТ М'!F23</f>
        <v>2.3</v>
      </c>
      <c r="E74" s="14">
        <v>6.5</v>
      </c>
      <c r="F74" s="14">
        <v>6</v>
      </c>
      <c r="G74" s="14">
        <v>5.5</v>
      </c>
      <c r="H74" s="14">
        <v>6.5</v>
      </c>
      <c r="I74" s="14">
        <v>6</v>
      </c>
      <c r="J74" s="124">
        <f t="shared" si="33"/>
        <v>18.5</v>
      </c>
      <c r="K74" s="125">
        <f t="shared" si="34"/>
        <v>42.55</v>
      </c>
      <c r="L74" s="126">
        <f t="shared" si="35"/>
        <v>226.04999999999998</v>
      </c>
    </row>
    <row r="75" spans="2:12" ht="15" outlineLevel="1">
      <c r="B75" s="122">
        <f t="shared" si="32"/>
        <v>3</v>
      </c>
      <c r="C75" s="117" t="str">
        <f>'СТАРТ М'!G23</f>
        <v>303С</v>
      </c>
      <c r="D75" s="123">
        <f>'СТАРТ М'!H23</f>
        <v>2.1</v>
      </c>
      <c r="E75" s="14">
        <v>7</v>
      </c>
      <c r="F75" s="14">
        <v>6.5</v>
      </c>
      <c r="G75" s="14">
        <v>6.5</v>
      </c>
      <c r="H75" s="14">
        <v>7</v>
      </c>
      <c r="I75" s="14">
        <v>6.5</v>
      </c>
      <c r="J75" s="124">
        <f t="shared" si="33"/>
        <v>20</v>
      </c>
      <c r="K75" s="125">
        <f t="shared" si="34"/>
        <v>42</v>
      </c>
      <c r="L75" s="126">
        <f t="shared" si="35"/>
        <v>226.04999999999998</v>
      </c>
    </row>
    <row r="76" spans="2:12" ht="15" outlineLevel="1">
      <c r="B76" s="122">
        <f t="shared" si="32"/>
        <v>3</v>
      </c>
      <c r="C76" s="117" t="str">
        <f>'СТАРТ М'!I23</f>
        <v>403В</v>
      </c>
      <c r="D76" s="123">
        <f>'СТАРТ М'!J23</f>
        <v>2.4</v>
      </c>
      <c r="E76" s="14">
        <v>6</v>
      </c>
      <c r="F76" s="14">
        <v>6</v>
      </c>
      <c r="G76" s="14">
        <v>5.5</v>
      </c>
      <c r="H76" s="14">
        <v>6.5</v>
      </c>
      <c r="I76" s="14">
        <v>6</v>
      </c>
      <c r="J76" s="124">
        <f t="shared" si="33"/>
        <v>18</v>
      </c>
      <c r="K76" s="125">
        <f t="shared" si="34"/>
        <v>43.199999999999996</v>
      </c>
      <c r="L76" s="126">
        <f t="shared" si="35"/>
        <v>226.04999999999998</v>
      </c>
    </row>
    <row r="77" spans="2:12" ht="15" outlineLevel="1">
      <c r="B77" s="122">
        <f t="shared" si="32"/>
        <v>3</v>
      </c>
      <c r="C77" s="117" t="str">
        <f>'СТАРТ М'!K23</f>
        <v>5132Д</v>
      </c>
      <c r="D77" s="123">
        <f>'СТАРТ М'!L23</f>
        <v>2.2</v>
      </c>
      <c r="E77" s="14">
        <v>5</v>
      </c>
      <c r="F77" s="14">
        <v>5</v>
      </c>
      <c r="G77" s="14">
        <v>5</v>
      </c>
      <c r="H77" s="14">
        <v>5</v>
      </c>
      <c r="I77" s="14">
        <v>5</v>
      </c>
      <c r="J77" s="124">
        <f t="shared" si="33"/>
        <v>15</v>
      </c>
      <c r="K77" s="125">
        <f t="shared" si="34"/>
        <v>33</v>
      </c>
      <c r="L77" s="126">
        <f t="shared" si="35"/>
        <v>226.04999999999998</v>
      </c>
    </row>
    <row r="78" spans="2:12" ht="15" outlineLevel="1">
      <c r="B78" s="122">
        <f t="shared" si="32"/>
        <v>3</v>
      </c>
      <c r="C78" s="117" t="str">
        <f>'СТАРТ М'!M23</f>
        <v>5231Д</v>
      </c>
      <c r="D78" s="123">
        <f>'СТАРТ М'!N23</f>
        <v>2.1</v>
      </c>
      <c r="E78" s="14">
        <v>5</v>
      </c>
      <c r="F78" s="14">
        <v>5</v>
      </c>
      <c r="G78" s="14">
        <v>5</v>
      </c>
      <c r="H78" s="14">
        <v>4.5</v>
      </c>
      <c r="I78" s="14">
        <v>5.5</v>
      </c>
      <c r="J78" s="124">
        <f t="shared" si="33"/>
        <v>15</v>
      </c>
      <c r="K78" s="125">
        <f t="shared" si="34"/>
        <v>31.5</v>
      </c>
      <c r="L78" s="126">
        <f t="shared" si="35"/>
        <v>226.04999999999998</v>
      </c>
    </row>
    <row r="79" spans="2:12" ht="15" outlineLevel="1">
      <c r="B79" s="122">
        <f t="shared" si="32"/>
        <v>3</v>
      </c>
      <c r="C79" s="127"/>
      <c r="D79" s="128">
        <f>SUM(D73:D78)</f>
        <v>13.700000000000001</v>
      </c>
      <c r="E79" s="129"/>
      <c r="F79" s="14"/>
      <c r="G79" s="14"/>
      <c r="H79" s="14"/>
      <c r="I79" s="14"/>
      <c r="J79" s="124"/>
      <c r="K79" s="130">
        <f>SUM(K73:K78)</f>
        <v>226.04999999999998</v>
      </c>
      <c r="L79" s="126">
        <f t="shared" si="35"/>
        <v>226.04999999999998</v>
      </c>
    </row>
    <row r="80" spans="1:13" s="8" customFormat="1" ht="15">
      <c r="A80" s="117">
        <v>8</v>
      </c>
      <c r="B80" s="118">
        <f>'СТАРТ М'!B78</f>
        <v>10</v>
      </c>
      <c r="C80" s="119" t="str">
        <f>'СТАРТ М'!C78</f>
        <v>Просвирин Владислав, 1998, 1, Пенза, ПОСДЮСШОР </v>
      </c>
      <c r="D80" s="120"/>
      <c r="E80" s="119"/>
      <c r="F80" s="119"/>
      <c r="G80" s="119"/>
      <c r="H80" s="119"/>
      <c r="I80" s="119"/>
      <c r="J80" s="119"/>
      <c r="K80" s="117"/>
      <c r="L80" s="13">
        <f>SUM(K87)</f>
        <v>207.79999999999998</v>
      </c>
      <c r="M80" s="121" t="str">
        <f>'СТАРТ М'!L78</f>
        <v>Бажина И.В.</v>
      </c>
    </row>
    <row r="81" spans="2:12" ht="15" outlineLevel="1">
      <c r="B81" s="122">
        <f aca="true" t="shared" si="36" ref="B81:B87">B80</f>
        <v>10</v>
      </c>
      <c r="C81" s="117" t="str">
        <f>'СТАРТ М'!C79</f>
        <v>105С</v>
      </c>
      <c r="D81" s="123">
        <f>'СТАРТ М'!D79</f>
        <v>2.4</v>
      </c>
      <c r="E81" s="14">
        <v>4</v>
      </c>
      <c r="F81" s="14">
        <v>5</v>
      </c>
      <c r="G81" s="14">
        <v>4</v>
      </c>
      <c r="H81" s="14">
        <v>4</v>
      </c>
      <c r="I81" s="14">
        <v>4.5</v>
      </c>
      <c r="J81" s="124">
        <f aca="true" t="shared" si="37" ref="J81:J86">(SUM(E81:I81)-MAX(E81:I81)-MIN(E81:I81))</f>
        <v>12.5</v>
      </c>
      <c r="K81" s="125">
        <f aca="true" t="shared" si="38" ref="K81:K86">(SUM(E81:I81)-MAX(E81:I81)-MIN(E81:I81))*D81</f>
        <v>30</v>
      </c>
      <c r="L81" s="126">
        <f aca="true" t="shared" si="39" ref="L81:L87">L80</f>
        <v>207.79999999999998</v>
      </c>
    </row>
    <row r="82" spans="2:12" ht="15" outlineLevel="1">
      <c r="B82" s="122">
        <f t="shared" si="36"/>
        <v>10</v>
      </c>
      <c r="C82" s="117" t="str">
        <f>'СТАРТ М'!E79</f>
        <v>403В</v>
      </c>
      <c r="D82" s="123">
        <f>'СТАРТ М'!F79</f>
        <v>2.4</v>
      </c>
      <c r="E82" s="14">
        <v>6</v>
      </c>
      <c r="F82" s="14">
        <v>6</v>
      </c>
      <c r="G82" s="14">
        <v>6</v>
      </c>
      <c r="H82" s="14">
        <v>6.5</v>
      </c>
      <c r="I82" s="14">
        <v>6</v>
      </c>
      <c r="J82" s="124">
        <f t="shared" si="37"/>
        <v>18</v>
      </c>
      <c r="K82" s="125">
        <f t="shared" si="38"/>
        <v>43.199999999999996</v>
      </c>
      <c r="L82" s="126">
        <f t="shared" si="39"/>
        <v>207.79999999999998</v>
      </c>
    </row>
    <row r="83" spans="2:12" ht="15" outlineLevel="1">
      <c r="B83" s="122">
        <f t="shared" si="36"/>
        <v>10</v>
      </c>
      <c r="C83" s="117" t="str">
        <f>'СТАРТ М'!G79</f>
        <v>203С</v>
      </c>
      <c r="D83" s="123">
        <f>'СТАРТ М'!H79</f>
        <v>2</v>
      </c>
      <c r="E83" s="14">
        <v>5</v>
      </c>
      <c r="F83" s="14">
        <v>6</v>
      </c>
      <c r="G83" s="14">
        <v>5.5</v>
      </c>
      <c r="H83" s="14">
        <v>5.5</v>
      </c>
      <c r="I83" s="14">
        <v>5</v>
      </c>
      <c r="J83" s="124">
        <f t="shared" si="37"/>
        <v>16</v>
      </c>
      <c r="K83" s="125">
        <f t="shared" si="38"/>
        <v>32</v>
      </c>
      <c r="L83" s="126">
        <f t="shared" si="39"/>
        <v>207.79999999999998</v>
      </c>
    </row>
    <row r="84" spans="2:12" ht="15" outlineLevel="1">
      <c r="B84" s="122">
        <f t="shared" si="36"/>
        <v>10</v>
      </c>
      <c r="C84" s="117" t="str">
        <f>'СТАРТ М'!I79</f>
        <v>303С</v>
      </c>
      <c r="D84" s="123">
        <f>'СТАРТ М'!J79</f>
        <v>2.1</v>
      </c>
      <c r="E84" s="14">
        <v>5</v>
      </c>
      <c r="F84" s="14">
        <v>4.5</v>
      </c>
      <c r="G84" s="14">
        <v>4.5</v>
      </c>
      <c r="H84" s="14">
        <v>4.5</v>
      </c>
      <c r="I84" s="14">
        <v>4.5</v>
      </c>
      <c r="J84" s="124">
        <f t="shared" si="37"/>
        <v>13.5</v>
      </c>
      <c r="K84" s="125">
        <f t="shared" si="38"/>
        <v>28.35</v>
      </c>
      <c r="L84" s="126">
        <f t="shared" si="39"/>
        <v>207.79999999999998</v>
      </c>
    </row>
    <row r="85" spans="2:12" ht="15" outlineLevel="1">
      <c r="B85" s="122">
        <f t="shared" si="36"/>
        <v>10</v>
      </c>
      <c r="C85" s="117" t="str">
        <f>'СТАРТ М'!K79</f>
        <v>5132Д</v>
      </c>
      <c r="D85" s="123">
        <f>'СТАРТ М'!L79</f>
        <v>2.2</v>
      </c>
      <c r="E85" s="14">
        <v>6</v>
      </c>
      <c r="F85" s="14">
        <v>5</v>
      </c>
      <c r="G85" s="14">
        <v>5.5</v>
      </c>
      <c r="H85" s="14">
        <v>5.5</v>
      </c>
      <c r="I85" s="14">
        <v>5.5</v>
      </c>
      <c r="J85" s="124">
        <f t="shared" si="37"/>
        <v>16.5</v>
      </c>
      <c r="K85" s="125">
        <f t="shared" si="38"/>
        <v>36.300000000000004</v>
      </c>
      <c r="L85" s="126">
        <f t="shared" si="39"/>
        <v>207.79999999999998</v>
      </c>
    </row>
    <row r="86" spans="2:12" ht="15" outlineLevel="1">
      <c r="B86" s="122">
        <f t="shared" si="36"/>
        <v>10</v>
      </c>
      <c r="C86" s="117" t="str">
        <f>'СТАРТ М'!M79</f>
        <v>5223Д</v>
      </c>
      <c r="D86" s="123">
        <f>'СТАРТ М'!N79</f>
        <v>2.3</v>
      </c>
      <c r="E86" s="14">
        <v>5.5</v>
      </c>
      <c r="F86" s="14">
        <v>5.5</v>
      </c>
      <c r="G86" s="14">
        <v>5.5</v>
      </c>
      <c r="H86" s="14">
        <v>4.5</v>
      </c>
      <c r="I86" s="14">
        <v>5.5</v>
      </c>
      <c r="J86" s="124">
        <f t="shared" si="37"/>
        <v>16.5</v>
      </c>
      <c r="K86" s="125">
        <f t="shared" si="38"/>
        <v>37.949999999999996</v>
      </c>
      <c r="L86" s="126">
        <f t="shared" si="39"/>
        <v>207.79999999999998</v>
      </c>
    </row>
    <row r="87" spans="2:12" ht="15" outlineLevel="1">
      <c r="B87" s="122">
        <f t="shared" si="36"/>
        <v>10</v>
      </c>
      <c r="C87" s="127"/>
      <c r="D87" s="128">
        <f>SUM(D81:D86)</f>
        <v>13.400000000000002</v>
      </c>
      <c r="E87" s="129"/>
      <c r="F87" s="14"/>
      <c r="G87" s="14"/>
      <c r="H87" s="14"/>
      <c r="I87" s="14"/>
      <c r="J87" s="124"/>
      <c r="K87" s="130">
        <f>SUM(K81:K86)</f>
        <v>207.79999999999998</v>
      </c>
      <c r="L87" s="126">
        <f t="shared" si="39"/>
        <v>207.79999999999998</v>
      </c>
    </row>
    <row r="88" spans="1:13" s="8" customFormat="1" ht="15">
      <c r="A88" s="117">
        <v>9</v>
      </c>
      <c r="B88" s="118">
        <f>'СТАРТ М'!B70</f>
        <v>9</v>
      </c>
      <c r="C88" s="119" t="str">
        <f>'СТАРТ М'!C70</f>
        <v>Дерин Дмитрий, 1998, 1, Пенза, ПОСДЮСШОР</v>
      </c>
      <c r="D88" s="120"/>
      <c r="E88" s="119"/>
      <c r="F88" s="119"/>
      <c r="G88" s="119"/>
      <c r="H88" s="119"/>
      <c r="I88" s="119"/>
      <c r="J88" s="119"/>
      <c r="K88" s="117"/>
      <c r="L88" s="13">
        <f>SUM(K95)</f>
        <v>175.3</v>
      </c>
      <c r="M88" s="121" t="str">
        <f>'СТАРТ М'!L70</f>
        <v>Макаренко А.А.</v>
      </c>
    </row>
    <row r="89" spans="2:12" ht="15" outlineLevel="1">
      <c r="B89" s="122">
        <f aca="true" t="shared" si="40" ref="B89:B95">B88</f>
        <v>9</v>
      </c>
      <c r="C89" s="117" t="str">
        <f>'СТАРТ М'!C71</f>
        <v>403С</v>
      </c>
      <c r="D89" s="123">
        <f>'СТАРТ М'!D71</f>
        <v>2.2</v>
      </c>
      <c r="E89" s="14">
        <v>4.5</v>
      </c>
      <c r="F89" s="14">
        <v>5</v>
      </c>
      <c r="G89" s="14">
        <v>5</v>
      </c>
      <c r="H89" s="14">
        <v>4.5</v>
      </c>
      <c r="I89" s="14">
        <v>5</v>
      </c>
      <c r="J89" s="124">
        <f aca="true" t="shared" si="41" ref="J89:J94">(SUM(E89:I89)-MAX(E89:I89)-MIN(E89:I89))</f>
        <v>14.5</v>
      </c>
      <c r="K89" s="125">
        <f aca="true" t="shared" si="42" ref="K89:K94">(SUM(E89:I89)-MAX(E89:I89)-MIN(E89:I89))*D89</f>
        <v>31.900000000000002</v>
      </c>
      <c r="L89" s="126">
        <f aca="true" t="shared" si="43" ref="L89:L95">L88</f>
        <v>175.3</v>
      </c>
    </row>
    <row r="90" spans="2:12" ht="15" outlineLevel="1">
      <c r="B90" s="122">
        <f t="shared" si="40"/>
        <v>9</v>
      </c>
      <c r="C90" s="117" t="str">
        <f>'СТАРТ М'!E71</f>
        <v>105С</v>
      </c>
      <c r="D90" s="123">
        <f>'СТАРТ М'!F71</f>
        <v>2.4</v>
      </c>
      <c r="E90" s="14">
        <v>3.5</v>
      </c>
      <c r="F90" s="14">
        <v>3</v>
      </c>
      <c r="G90" s="14">
        <v>3.5</v>
      </c>
      <c r="H90" s="14">
        <v>2.5</v>
      </c>
      <c r="I90" s="14">
        <v>2.5</v>
      </c>
      <c r="J90" s="124">
        <f t="shared" si="41"/>
        <v>9</v>
      </c>
      <c r="K90" s="125">
        <f t="shared" si="42"/>
        <v>21.599999999999998</v>
      </c>
      <c r="L90" s="126">
        <f t="shared" si="43"/>
        <v>175.3</v>
      </c>
    </row>
    <row r="91" spans="2:12" ht="15" outlineLevel="1">
      <c r="B91" s="122">
        <f t="shared" si="40"/>
        <v>9</v>
      </c>
      <c r="C91" s="117" t="str">
        <f>'СТАРТ М'!G71</f>
        <v>204С</v>
      </c>
      <c r="D91" s="123">
        <f>'СТАРТ М'!H71</f>
        <v>2.2</v>
      </c>
      <c r="E91" s="14">
        <v>5</v>
      </c>
      <c r="F91" s="14">
        <v>4.5</v>
      </c>
      <c r="G91" s="14">
        <v>4.5</v>
      </c>
      <c r="H91" s="14">
        <v>4.5</v>
      </c>
      <c r="I91" s="14">
        <v>4</v>
      </c>
      <c r="J91" s="124">
        <f t="shared" si="41"/>
        <v>13.5</v>
      </c>
      <c r="K91" s="125">
        <f t="shared" si="42"/>
        <v>29.700000000000003</v>
      </c>
      <c r="L91" s="126">
        <f t="shared" si="43"/>
        <v>175.3</v>
      </c>
    </row>
    <row r="92" spans="2:12" ht="15" outlineLevel="1">
      <c r="B92" s="122">
        <f t="shared" si="40"/>
        <v>9</v>
      </c>
      <c r="C92" s="117" t="str">
        <f>'СТАРТ М'!I71</f>
        <v>301В</v>
      </c>
      <c r="D92" s="123">
        <f>'СТАРТ М'!J71</f>
        <v>1.7</v>
      </c>
      <c r="E92" s="14">
        <v>4.5</v>
      </c>
      <c r="F92" s="14">
        <v>6</v>
      </c>
      <c r="G92" s="14">
        <v>6.5</v>
      </c>
      <c r="H92" s="14">
        <v>6.5</v>
      </c>
      <c r="I92" s="14">
        <v>5</v>
      </c>
      <c r="J92" s="124">
        <f t="shared" si="41"/>
        <v>17.5</v>
      </c>
      <c r="K92" s="125">
        <f t="shared" si="42"/>
        <v>29.75</v>
      </c>
      <c r="L92" s="126">
        <f t="shared" si="43"/>
        <v>175.3</v>
      </c>
    </row>
    <row r="93" spans="2:12" ht="15" outlineLevel="1">
      <c r="B93" s="122">
        <f t="shared" si="40"/>
        <v>9</v>
      </c>
      <c r="C93" s="117" t="str">
        <f>'СТАРТ М'!K71</f>
        <v>5132Д</v>
      </c>
      <c r="D93" s="123">
        <f>'СТАРТ М'!L71</f>
        <v>2.2</v>
      </c>
      <c r="E93" s="14">
        <v>4.5</v>
      </c>
      <c r="F93" s="14">
        <v>5</v>
      </c>
      <c r="G93" s="14">
        <v>5.5</v>
      </c>
      <c r="H93" s="14">
        <v>4.5</v>
      </c>
      <c r="I93" s="14">
        <v>5</v>
      </c>
      <c r="J93" s="124">
        <f t="shared" si="41"/>
        <v>14.5</v>
      </c>
      <c r="K93" s="125">
        <f t="shared" si="42"/>
        <v>31.900000000000002</v>
      </c>
      <c r="L93" s="126">
        <f t="shared" si="43"/>
        <v>175.3</v>
      </c>
    </row>
    <row r="94" spans="2:12" ht="15" outlineLevel="1">
      <c r="B94" s="122">
        <f t="shared" si="40"/>
        <v>9</v>
      </c>
      <c r="C94" s="117" t="str">
        <f>'СТАРТ М'!M71</f>
        <v>5231Д</v>
      </c>
      <c r="D94" s="123">
        <f>'СТАРТ М'!N71</f>
        <v>2.1</v>
      </c>
      <c r="E94" s="14">
        <v>4.5</v>
      </c>
      <c r="F94" s="14">
        <v>4.5</v>
      </c>
      <c r="G94" s="14">
        <v>5</v>
      </c>
      <c r="H94" s="14">
        <v>5</v>
      </c>
      <c r="I94" s="14">
        <v>5</v>
      </c>
      <c r="J94" s="124">
        <f t="shared" si="41"/>
        <v>14.5</v>
      </c>
      <c r="K94" s="125">
        <f t="shared" si="42"/>
        <v>30.450000000000003</v>
      </c>
      <c r="L94" s="126">
        <f t="shared" si="43"/>
        <v>175.3</v>
      </c>
    </row>
    <row r="95" spans="2:12" ht="15" outlineLevel="1">
      <c r="B95" s="122">
        <f t="shared" si="40"/>
        <v>9</v>
      </c>
      <c r="C95" s="127"/>
      <c r="D95" s="128">
        <f>SUM(D89:D94)</f>
        <v>12.799999999999999</v>
      </c>
      <c r="E95" s="129"/>
      <c r="F95" s="14"/>
      <c r="G95" s="14"/>
      <c r="H95" s="14"/>
      <c r="I95" s="14"/>
      <c r="J95" s="124"/>
      <c r="K95" s="130">
        <f>SUM(K89:K94)</f>
        <v>175.3</v>
      </c>
      <c r="L95" s="126">
        <f t="shared" si="43"/>
        <v>175.3</v>
      </c>
    </row>
    <row r="96" spans="1:13" s="8" customFormat="1" ht="15">
      <c r="A96" s="117">
        <v>10</v>
      </c>
      <c r="B96" s="118">
        <f>'СТАРТ М'!B94</f>
        <v>12</v>
      </c>
      <c r="C96" s="119" t="str">
        <f>'СТАРТ М'!C94</f>
        <v>Коровин Георгий, 2000, 2, Пенза, ПОСДЮСШОР</v>
      </c>
      <c r="D96" s="120"/>
      <c r="E96" s="119"/>
      <c r="F96" s="119"/>
      <c r="G96" s="119"/>
      <c r="H96" s="119"/>
      <c r="I96" s="119"/>
      <c r="J96" s="119"/>
      <c r="K96" s="117"/>
      <c r="L96" s="13">
        <f>SUM(K103)</f>
        <v>172.45</v>
      </c>
      <c r="M96" s="121" t="str">
        <f>'СТАРТ М'!L94</f>
        <v>Белов В.Г.</v>
      </c>
    </row>
    <row r="97" spans="2:12" ht="15" outlineLevel="1">
      <c r="B97" s="122">
        <f aca="true" t="shared" si="44" ref="B97:B103">B96</f>
        <v>12</v>
      </c>
      <c r="C97" s="117" t="str">
        <f>'СТАРТ М'!C95</f>
        <v>103В</v>
      </c>
      <c r="D97" s="123">
        <f>'СТАРТ М'!D95</f>
        <v>1.7</v>
      </c>
      <c r="E97" s="14">
        <v>6.5</v>
      </c>
      <c r="F97" s="14">
        <v>6</v>
      </c>
      <c r="G97" s="14">
        <v>6.5</v>
      </c>
      <c r="H97" s="14">
        <v>6.5</v>
      </c>
      <c r="I97" s="14">
        <v>7</v>
      </c>
      <c r="J97" s="124">
        <f aca="true" t="shared" si="45" ref="J97:J102">(SUM(E97:I97)-MAX(E97:I97)-MIN(E97:I97))</f>
        <v>19.5</v>
      </c>
      <c r="K97" s="125">
        <f aca="true" t="shared" si="46" ref="K97:K102">(SUM(E97:I97)-MAX(E97:I97)-MIN(E97:I97))*D97</f>
        <v>33.15</v>
      </c>
      <c r="L97" s="126">
        <f aca="true" t="shared" si="47" ref="L97:L103">L96</f>
        <v>172.45</v>
      </c>
    </row>
    <row r="98" spans="2:12" ht="15" outlineLevel="1">
      <c r="B98" s="122">
        <f t="shared" si="44"/>
        <v>12</v>
      </c>
      <c r="C98" s="117" t="str">
        <f>'СТАРТ М'!E95</f>
        <v>403В</v>
      </c>
      <c r="D98" s="123">
        <f>'СТАРТ М'!F95</f>
        <v>2.4</v>
      </c>
      <c r="E98" s="14">
        <v>5</v>
      </c>
      <c r="F98" s="14">
        <v>5</v>
      </c>
      <c r="G98" s="14">
        <v>4.5</v>
      </c>
      <c r="H98" s="14">
        <v>5</v>
      </c>
      <c r="I98" s="14">
        <v>4.5</v>
      </c>
      <c r="J98" s="124">
        <f t="shared" si="45"/>
        <v>14.5</v>
      </c>
      <c r="K98" s="125">
        <f t="shared" si="46"/>
        <v>34.8</v>
      </c>
      <c r="L98" s="126">
        <f t="shared" si="47"/>
        <v>172.45</v>
      </c>
    </row>
    <row r="99" spans="2:12" ht="15" outlineLevel="1">
      <c r="B99" s="122">
        <f t="shared" si="44"/>
        <v>12</v>
      </c>
      <c r="C99" s="117" t="str">
        <f>'СТАРТ М'!G95</f>
        <v>203С</v>
      </c>
      <c r="D99" s="123">
        <f>'СТАРТ М'!H95</f>
        <v>2</v>
      </c>
      <c r="E99" s="14">
        <v>5</v>
      </c>
      <c r="F99" s="14">
        <v>5</v>
      </c>
      <c r="G99" s="14">
        <v>4.5</v>
      </c>
      <c r="H99" s="14">
        <v>4.5</v>
      </c>
      <c r="I99" s="14">
        <v>4.5</v>
      </c>
      <c r="J99" s="124">
        <f t="shared" si="45"/>
        <v>14</v>
      </c>
      <c r="K99" s="125">
        <f t="shared" si="46"/>
        <v>28</v>
      </c>
      <c r="L99" s="126">
        <f t="shared" si="47"/>
        <v>172.45</v>
      </c>
    </row>
    <row r="100" spans="2:12" ht="15" outlineLevel="1">
      <c r="B100" s="122">
        <f t="shared" si="44"/>
        <v>12</v>
      </c>
      <c r="C100" s="117" t="str">
        <f>'СТАРТ М'!I95</f>
        <v>303С</v>
      </c>
      <c r="D100" s="123">
        <f>'СТАРТ М'!J95</f>
        <v>2.1</v>
      </c>
      <c r="E100" s="14">
        <v>5</v>
      </c>
      <c r="F100" s="14">
        <v>5</v>
      </c>
      <c r="G100" s="14">
        <v>5</v>
      </c>
      <c r="H100" s="14">
        <v>4</v>
      </c>
      <c r="I100" s="14">
        <v>5</v>
      </c>
      <c r="J100" s="124">
        <f t="shared" si="45"/>
        <v>15</v>
      </c>
      <c r="K100" s="125">
        <f t="shared" si="46"/>
        <v>31.5</v>
      </c>
      <c r="L100" s="126">
        <f t="shared" si="47"/>
        <v>172.45</v>
      </c>
    </row>
    <row r="101" spans="2:12" ht="15" outlineLevel="1">
      <c r="B101" s="122">
        <f t="shared" si="44"/>
        <v>12</v>
      </c>
      <c r="C101" s="117" t="str">
        <f>'СТАРТ М'!K95</f>
        <v>5132Д</v>
      </c>
      <c r="D101" s="123">
        <f>'СТАРТ М'!L95</f>
        <v>2.2</v>
      </c>
      <c r="E101" s="14">
        <v>4</v>
      </c>
      <c r="F101" s="14">
        <v>3</v>
      </c>
      <c r="G101" s="14">
        <v>3</v>
      </c>
      <c r="H101" s="14">
        <v>2</v>
      </c>
      <c r="I101" s="14">
        <v>4</v>
      </c>
      <c r="J101" s="124">
        <f t="shared" si="45"/>
        <v>10</v>
      </c>
      <c r="K101" s="125">
        <f t="shared" si="46"/>
        <v>22</v>
      </c>
      <c r="L101" s="126">
        <f t="shared" si="47"/>
        <v>172.45</v>
      </c>
    </row>
    <row r="102" spans="2:12" ht="15" outlineLevel="1">
      <c r="B102" s="122">
        <f t="shared" si="44"/>
        <v>12</v>
      </c>
      <c r="C102" s="117" t="str">
        <f>'СТАРТ М'!M95</f>
        <v>5124Д</v>
      </c>
      <c r="D102" s="123">
        <f>'СТАРТ М'!N95</f>
        <v>2.3</v>
      </c>
      <c r="E102" s="14">
        <v>3</v>
      </c>
      <c r="F102" s="14">
        <v>3</v>
      </c>
      <c r="G102" s="14">
        <v>4</v>
      </c>
      <c r="H102" s="14">
        <v>4</v>
      </c>
      <c r="I102" s="14">
        <v>3</v>
      </c>
      <c r="J102" s="124">
        <f t="shared" si="45"/>
        <v>10</v>
      </c>
      <c r="K102" s="125">
        <f t="shared" si="46"/>
        <v>23</v>
      </c>
      <c r="L102" s="126">
        <f t="shared" si="47"/>
        <v>172.45</v>
      </c>
    </row>
    <row r="103" spans="2:12" ht="15" outlineLevel="1">
      <c r="B103" s="122">
        <f t="shared" si="44"/>
        <v>12</v>
      </c>
      <c r="C103" s="127"/>
      <c r="D103" s="128">
        <f>SUM(D97:D102)</f>
        <v>12.7</v>
      </c>
      <c r="E103" s="129"/>
      <c r="F103" s="14"/>
      <c r="G103" s="14"/>
      <c r="H103" s="14"/>
      <c r="I103" s="14"/>
      <c r="J103" s="124"/>
      <c r="K103" s="130">
        <f>SUM(K97:K102)</f>
        <v>172.45</v>
      </c>
      <c r="L103" s="126">
        <f t="shared" si="47"/>
        <v>172.45</v>
      </c>
    </row>
  </sheetData>
  <sheetProtection/>
  <mergeCells count="1">
    <mergeCell ref="E5:I5"/>
  </mergeCells>
  <printOptions/>
  <pageMargins left="0.3937007874015748" right="0" top="0.47" bottom="0.34" header="0.44" footer="0.31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DVS "SURA"</cp:lastModifiedBy>
  <cp:lastPrinted>2011-01-21T07:39:55Z</cp:lastPrinted>
  <dcterms:created xsi:type="dcterms:W3CDTF">2008-12-08T09:56:00Z</dcterms:created>
  <dcterms:modified xsi:type="dcterms:W3CDTF">2011-01-24T07:24:11Z</dcterms:modified>
  <cp:category/>
  <cp:version/>
  <cp:contentType/>
  <cp:contentStatus/>
</cp:coreProperties>
</file>